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500" windowHeight="9100" activeTab="3"/>
  </bookViews>
  <sheets>
    <sheet name="data" sheetId="1" r:id="rId1"/>
    <sheet name="菜單" sheetId="2" r:id="rId2"/>
    <sheet name="菜單1" sheetId="3" r:id="rId3"/>
    <sheet name="3月菜單" sheetId="4" r:id="rId4"/>
    <sheet name="第一周" sheetId="5" r:id="rId5"/>
    <sheet name="第二周" sheetId="6" r:id="rId6"/>
    <sheet name="第三周" sheetId="7" r:id="rId7"/>
    <sheet name="第四周" sheetId="8" r:id="rId8"/>
    <sheet name="第五周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3">'3月菜單'!$A$1:$T$46</definedName>
    <definedName name="_xlnm.Print_Area" localSheetId="4">'第一周'!$A$1:$W$43</definedName>
    <definedName name="_xlnm.Print_Area" localSheetId="8">'第五周'!$A$1:$W$43</definedName>
    <definedName name="_xlnm.Print_Area" localSheetId="7">'第四周'!$A$1:$W$43</definedName>
  </definedNames>
  <calcPr fullCalcOnLoad="1"/>
</workbook>
</file>

<file path=xl/sharedStrings.xml><?xml version="1.0" encoding="utf-8"?>
<sst xmlns="http://schemas.openxmlformats.org/spreadsheetml/2006/main" count="1116" uniqueCount="204">
  <si>
    <t>日期</t>
  </si>
  <si>
    <t>星期</t>
  </si>
  <si>
    <t>主食</t>
  </si>
  <si>
    <t>主菜</t>
  </si>
  <si>
    <t>副食</t>
  </si>
  <si>
    <t>點心</t>
  </si>
  <si>
    <t>提供</t>
  </si>
  <si>
    <t>提供</t>
  </si>
  <si>
    <t>熱量:</t>
  </si>
  <si>
    <t>脂肪：</t>
  </si>
  <si>
    <t>醣類：</t>
  </si>
  <si>
    <t>蛋白質：</t>
  </si>
  <si>
    <t>107/02/26</t>
  </si>
  <si>
    <t>107/03/31</t>
  </si>
  <si>
    <t>梅景食品股份有限公司</t>
  </si>
  <si>
    <t>一</t>
  </si>
  <si>
    <t>白米飯</t>
  </si>
  <si>
    <t>糖醋雞丁</t>
  </si>
  <si>
    <t>羅漢齋</t>
  </si>
  <si>
    <t>香酥柳葉魚</t>
  </si>
  <si>
    <t>清炒高麗菜</t>
  </si>
  <si>
    <t>紫菜蛋花湯</t>
  </si>
  <si>
    <t>二</t>
  </si>
  <si>
    <t>梅干扣肉</t>
  </si>
  <si>
    <t>五味豆芽</t>
  </si>
  <si>
    <t>榨菜湯</t>
  </si>
  <si>
    <t>味全保久乳</t>
  </si>
  <si>
    <t>三</t>
  </si>
  <si>
    <t>四</t>
  </si>
  <si>
    <t>地瓜飯</t>
  </si>
  <si>
    <t>黑胡椒燴肉</t>
  </si>
  <si>
    <t>奶焗白菜</t>
  </si>
  <si>
    <t>三色玉米</t>
  </si>
  <si>
    <t>炒油菜</t>
  </si>
  <si>
    <t>綠豆薏仁湯</t>
  </si>
  <si>
    <t>五</t>
  </si>
  <si>
    <t>高麗菜飯</t>
  </si>
  <si>
    <t>蔥燒豬排</t>
  </si>
  <si>
    <t>蒙古烤肉</t>
  </si>
  <si>
    <t>照燒豆腐</t>
  </si>
  <si>
    <t>蒜香鵝白菜</t>
  </si>
  <si>
    <t>玉米海結湯</t>
  </si>
  <si>
    <t>六</t>
  </si>
  <si>
    <t>日</t>
  </si>
  <si>
    <t>洋芋雞丁</t>
  </si>
  <si>
    <t>糖醋小排</t>
  </si>
  <si>
    <t>筍片炒肉絲</t>
  </si>
  <si>
    <t>番茄蛋花湯</t>
  </si>
  <si>
    <t>紐約燒肉</t>
  </si>
  <si>
    <t>紅蘿蔔炒蛋</t>
  </si>
  <si>
    <t>黃瓜鴿蛋</t>
  </si>
  <si>
    <t>炒鵝白菜</t>
  </si>
  <si>
    <t>冬瓜雞湯</t>
  </si>
  <si>
    <t>沙茶雞丁</t>
  </si>
  <si>
    <t>關東煮</t>
  </si>
  <si>
    <t>白菜滷</t>
  </si>
  <si>
    <t>炒空心菜</t>
  </si>
  <si>
    <t>酸辣湯</t>
  </si>
  <si>
    <t>日式咖哩雞</t>
  </si>
  <si>
    <t>越南河粉</t>
  </si>
  <si>
    <t>白菜菇菇湯</t>
  </si>
  <si>
    <t>打拋豬肉麵</t>
  </si>
  <si>
    <t>香滷雞腿</t>
  </si>
  <si>
    <t>銀絲卷</t>
  </si>
  <si>
    <t>京都排骨</t>
  </si>
  <si>
    <t>玉米炒蛋</t>
  </si>
  <si>
    <t>鐵板豆芽菜</t>
  </si>
  <si>
    <t>醬燒鴨丁</t>
  </si>
  <si>
    <t>八寶肉燥</t>
  </si>
  <si>
    <t>南瓜排骨湯</t>
  </si>
  <si>
    <t>紅K雞丁</t>
  </si>
  <si>
    <t>五福臨門</t>
  </si>
  <si>
    <t>結頭湯</t>
  </si>
  <si>
    <t>茄汁魚丁</t>
  </si>
  <si>
    <t>螞蟻上樹</t>
  </si>
  <si>
    <t>番茄炒蛋</t>
  </si>
  <si>
    <t>海帶芽油豆腐湯</t>
  </si>
  <si>
    <t>海苔香鬆飯</t>
  </si>
  <si>
    <t>香滷排骨</t>
  </si>
  <si>
    <t>奶皇包</t>
  </si>
  <si>
    <t>泰式椒麻雞</t>
  </si>
  <si>
    <t>洋蔥炒蛋</t>
  </si>
  <si>
    <t>三絲湯</t>
  </si>
  <si>
    <t>滷味</t>
  </si>
  <si>
    <t>茶葉蛋</t>
  </si>
  <si>
    <t>羅宋湯</t>
  </si>
  <si>
    <t>壽喜燒肉</t>
  </si>
  <si>
    <t>什錦白菜</t>
  </si>
  <si>
    <t>火鍋湯</t>
  </si>
  <si>
    <t>紅燒肉丁</t>
  </si>
  <si>
    <t>洋蔥銀芽</t>
  </si>
  <si>
    <t>蘿蔔大骨湯</t>
  </si>
  <si>
    <t>肉醬義大利麵</t>
  </si>
  <si>
    <t>香滷豬排</t>
  </si>
  <si>
    <t>開陽白菜</t>
  </si>
  <si>
    <t>豚骨咖哩</t>
  </si>
  <si>
    <t>結頭什錦</t>
  </si>
  <si>
    <t>黃瓜排骨湯</t>
  </si>
  <si>
    <t>左宗棠雞</t>
  </si>
  <si>
    <t>扁蒲蝦皮</t>
  </si>
  <si>
    <t>花椰肉片</t>
  </si>
  <si>
    <t>日式大根湯</t>
  </si>
  <si>
    <t>沙茶魚丁</t>
  </si>
  <si>
    <t>藥膳排骨湯</t>
  </si>
  <si>
    <t>蔥爆豬柳</t>
  </si>
  <si>
    <t>味噌海芽湯</t>
  </si>
  <si>
    <t>炸醬麵</t>
  </si>
  <si>
    <t>香酥雞腿</t>
  </si>
  <si>
    <t>芝麻包</t>
  </si>
  <si>
    <t>炒大陸妹</t>
  </si>
  <si>
    <t>泰式打拋豬肉</t>
  </si>
  <si>
    <t>田園玉米</t>
  </si>
  <si>
    <t>蒜炒青江</t>
  </si>
  <si>
    <t>豆薯煲湯</t>
  </si>
  <si>
    <t>五穀飯+保久乳</t>
  </si>
  <si>
    <t>麻婆豆腐(豆)</t>
  </si>
  <si>
    <t>酥炸柳葉魚(炸.魚)</t>
  </si>
  <si>
    <t>醬燒豆腐(豆)</t>
  </si>
  <si>
    <t>鹹酥雞(炸)</t>
  </si>
  <si>
    <t>香酥柳葉魚*2(炸.魚)</t>
  </si>
  <si>
    <t>春捲(加.炸)</t>
  </si>
  <si>
    <t>日式天婦羅(加)</t>
  </si>
  <si>
    <t>沙茶魷魚羹(海)</t>
  </si>
  <si>
    <t>甘梅薯條(炸.加)</t>
  </si>
  <si>
    <t>砂鍋豆腐(豆)</t>
  </si>
  <si>
    <t>糖醋什錦(豆)</t>
  </si>
  <si>
    <t>酸辣湯(醃)</t>
  </si>
  <si>
    <t>酸菜豬血湯(醃)</t>
  </si>
  <si>
    <t>筍片排骨湯(醃)</t>
  </si>
  <si>
    <t>沙茶炒三絲</t>
  </si>
  <si>
    <t>深色蔬菜</t>
  </si>
  <si>
    <t>淺色蔬菜</t>
  </si>
  <si>
    <t>食材以可食量標示</t>
  </si>
  <si>
    <t>日期</t>
  </si>
  <si>
    <t>主食</t>
  </si>
  <si>
    <t>備註</t>
  </si>
  <si>
    <t>主菜</t>
  </si>
  <si>
    <t>副菜</t>
  </si>
  <si>
    <t>湯</t>
  </si>
  <si>
    <t>水果</t>
  </si>
  <si>
    <t>營養分析</t>
  </si>
  <si>
    <t>食物類別</t>
  </si>
  <si>
    <t>份數</t>
  </si>
  <si>
    <t>個人量(克)</t>
  </si>
  <si>
    <t>主食類</t>
  </si>
  <si>
    <t>月</t>
  </si>
  <si>
    <t>豆魚肉蛋類</t>
  </si>
  <si>
    <t>蔬菜類</t>
  </si>
  <si>
    <t>油脂類</t>
  </si>
  <si>
    <t>星期一</t>
  </si>
  <si>
    <t>水果類</t>
  </si>
  <si>
    <t>奶類</t>
  </si>
  <si>
    <t>餐數</t>
  </si>
  <si>
    <t>熱量：</t>
  </si>
  <si>
    <t>蒸</t>
  </si>
  <si>
    <t>星期二</t>
  </si>
  <si>
    <t>蒸</t>
  </si>
  <si>
    <t>星期三</t>
  </si>
  <si>
    <t>星期四</t>
  </si>
  <si>
    <t>星期五</t>
  </si>
  <si>
    <t>白米</t>
  </si>
  <si>
    <t>地瓜</t>
  </si>
  <si>
    <t>青菜</t>
  </si>
  <si>
    <t>高麗菜</t>
  </si>
  <si>
    <t>絞肉</t>
  </si>
  <si>
    <t>洋蔥</t>
  </si>
  <si>
    <t>肉絲</t>
  </si>
  <si>
    <t>全蛋液</t>
  </si>
  <si>
    <t>炒</t>
  </si>
  <si>
    <t>白米飯</t>
  </si>
  <si>
    <t>五穀米</t>
  </si>
  <si>
    <t>番茄</t>
  </si>
  <si>
    <t>九層塔</t>
  </si>
  <si>
    <t>關東煮</t>
  </si>
  <si>
    <t>煮</t>
  </si>
  <si>
    <t>醬燒鴨丁</t>
  </si>
  <si>
    <t>八寶肉燥</t>
  </si>
  <si>
    <t>滷</t>
  </si>
  <si>
    <t>五香滷味</t>
  </si>
  <si>
    <t>炒</t>
  </si>
  <si>
    <t>紅K雞丁</t>
  </si>
  <si>
    <t>五福臨門</t>
  </si>
  <si>
    <t>酸菜豬血湯</t>
  </si>
  <si>
    <t>海帶芽腐湯</t>
  </si>
  <si>
    <t>五香滷味(加)</t>
  </si>
  <si>
    <t>三色丁</t>
  </si>
  <si>
    <t>白油麵</t>
  </si>
  <si>
    <t>洋蔥絲</t>
  </si>
  <si>
    <t>小黃瓜</t>
  </si>
  <si>
    <t>五穀飯+鮮奶</t>
  </si>
  <si>
    <t>五穀飯+水果</t>
  </si>
  <si>
    <t>白米飯</t>
  </si>
  <si>
    <t>高麗菜飯</t>
  </si>
  <si>
    <t>打拋豬肉麵</t>
  </si>
  <si>
    <t>肉醬義大利麵</t>
  </si>
  <si>
    <t>炸醬麵</t>
  </si>
  <si>
    <t>高麗菜飯</t>
  </si>
  <si>
    <t>鮮奶</t>
  </si>
  <si>
    <t>里肌</t>
  </si>
  <si>
    <t>肉醬義大利麵</t>
  </si>
  <si>
    <t>鮮奶</t>
  </si>
  <si>
    <t>水果</t>
  </si>
  <si>
    <t>炸醬麵</t>
  </si>
  <si>
    <t>彰化縣大莊國民小學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</si>
</sst>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DBNum1]m&quot;月&quot;d&quot;日&quot;"/>
    <numFmt numFmtId="178" formatCode="&quot;11 月&quot;\ #\ &quot;日（一）&quot;"/>
    <numFmt numFmtId="179" formatCode="[$-404]aaaa;@"/>
    <numFmt numFmtId="180" formatCode="&quot;m/d（一）&quot;"/>
    <numFmt numFmtId="181" formatCode="&quot;mm/dd（一）&quot;"/>
    <numFmt numFmtId="182" formatCode="[$-404]AM/PM\ hh:mm:ss"/>
    <numFmt numFmtId="183" formatCode="m/d;@"/>
    <numFmt numFmtId="184" formatCode="[$-404]aaa;@"/>
    <numFmt numFmtId="185" formatCode="&quot;（一）&quot;"/>
    <numFmt numFmtId="186" formatCode="yyyy/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4"/>
      <name val="微軟正黑體"/>
      <family val="2"/>
    </font>
    <font>
      <sz val="16"/>
      <name val="微軟正黑體"/>
      <family val="2"/>
    </font>
    <font>
      <sz val="18"/>
      <name val="微軟正黑體"/>
      <family val="2"/>
    </font>
    <font>
      <sz val="12"/>
      <name val="微軟正黑體"/>
      <family val="2"/>
    </font>
    <font>
      <b/>
      <sz val="24"/>
      <name val="華康POP1體W5(P)"/>
      <family val="1"/>
    </font>
    <font>
      <sz val="24"/>
      <name val="新細明體"/>
      <family val="1"/>
    </font>
    <font>
      <b/>
      <sz val="18"/>
      <name val="新細明體"/>
      <family val="1"/>
    </font>
    <font>
      <sz val="15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/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/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34">
      <alignment/>
      <protection/>
    </xf>
    <xf numFmtId="0" fontId="0" fillId="0" borderId="0" xfId="34" applyFont="1">
      <alignment/>
      <protection/>
    </xf>
    <xf numFmtId="0" fontId="0" fillId="0" borderId="0" xfId="34" applyFont="1">
      <alignment/>
      <protection/>
    </xf>
    <xf numFmtId="0" fontId="11" fillId="0" borderId="11" xfId="34" applyFont="1" applyBorder="1">
      <alignment/>
      <protection/>
    </xf>
    <xf numFmtId="0" fontId="11" fillId="0" borderId="10" xfId="34" applyFont="1" applyBorder="1">
      <alignment/>
      <protection/>
    </xf>
    <xf numFmtId="0" fontId="11" fillId="0" borderId="12" xfId="34" applyFont="1" applyBorder="1">
      <alignment/>
      <protection/>
    </xf>
    <xf numFmtId="0" fontId="11" fillId="0" borderId="13" xfId="34" applyFont="1" applyBorder="1">
      <alignment/>
      <protection/>
    </xf>
    <xf numFmtId="0" fontId="11" fillId="0" borderId="14" xfId="34" applyFont="1" applyBorder="1">
      <alignment/>
      <protection/>
    </xf>
    <xf numFmtId="0" fontId="11" fillId="0" borderId="15" xfId="34" applyFont="1" applyBorder="1">
      <alignment/>
      <protection/>
    </xf>
    <xf numFmtId="0" fontId="0" fillId="0" borderId="10" xfId="0" applyBorder="1" applyAlignment="1">
      <alignment/>
    </xf>
    <xf numFmtId="0" fontId="7" fillId="0" borderId="0" xfId="34" applyFont="1" applyAlignment="1">
      <alignment vertical="center"/>
      <protection/>
    </xf>
    <xf numFmtId="0" fontId="11" fillId="0" borderId="16" xfId="34" applyFont="1" applyBorder="1">
      <alignment/>
      <protection/>
    </xf>
    <xf numFmtId="0" fontId="11" fillId="0" borderId="17" xfId="34" applyFont="1" applyBorder="1">
      <alignment/>
      <protection/>
    </xf>
    <xf numFmtId="0" fontId="11" fillId="0" borderId="18" xfId="34" applyFont="1" applyBorder="1">
      <alignment/>
      <protection/>
    </xf>
    <xf numFmtId="0" fontId="11" fillId="0" borderId="19" xfId="34" applyFont="1" applyBorder="1">
      <alignment/>
      <protection/>
    </xf>
    <xf numFmtId="0" fontId="11" fillId="0" borderId="20" xfId="34" applyFont="1" applyBorder="1">
      <alignment/>
      <protection/>
    </xf>
    <xf numFmtId="0" fontId="11" fillId="0" borderId="21" xfId="34" applyFont="1" applyBorder="1">
      <alignment/>
      <protection/>
    </xf>
    <xf numFmtId="0" fontId="11" fillId="0" borderId="22" xfId="34" applyFont="1" applyBorder="1">
      <alignment/>
      <protection/>
    </xf>
    <xf numFmtId="0" fontId="11" fillId="0" borderId="23" xfId="34" applyFont="1" applyBorder="1">
      <alignment/>
      <protection/>
    </xf>
    <xf numFmtId="0" fontId="11" fillId="0" borderId="24" xfId="34" applyFont="1" applyBorder="1">
      <alignment/>
      <protection/>
    </xf>
    <xf numFmtId="0" fontId="14" fillId="0" borderId="0" xfId="33" applyFont="1" applyBorder="1" applyAlignment="1">
      <alignment horizontal="left"/>
      <protection/>
    </xf>
    <xf numFmtId="0" fontId="14" fillId="0" borderId="0" xfId="33" applyFont="1" applyBorder="1" applyAlignment="1">
      <alignment horizontal="center" shrinkToFit="1"/>
      <protection/>
    </xf>
    <xf numFmtId="0" fontId="0" fillId="0" borderId="0" xfId="33" applyFont="1" applyBorder="1" applyAlignment="1">
      <alignment horizontal="center" shrinkToFit="1"/>
      <protection/>
    </xf>
    <xf numFmtId="0" fontId="0" fillId="0" borderId="0" xfId="33" applyFont="1" applyBorder="1">
      <alignment vertical="center"/>
      <protection/>
    </xf>
    <xf numFmtId="0" fontId="0" fillId="0" borderId="0" xfId="33" applyFont="1" applyFill="1" applyBorder="1" applyAlignment="1">
      <alignment horizontal="center" shrinkToFit="1"/>
      <protection/>
    </xf>
    <xf numFmtId="0" fontId="15" fillId="0" borderId="0" xfId="33" applyFont="1" applyBorder="1" applyAlignment="1">
      <alignment horizontal="right"/>
      <protection/>
    </xf>
    <xf numFmtId="0" fontId="15" fillId="0" borderId="0" xfId="33" applyFont="1" applyBorder="1" applyAlignment="1">
      <alignment horizontal="left"/>
      <protection/>
    </xf>
    <xf numFmtId="0" fontId="15" fillId="0" borderId="0" xfId="33" applyFont="1" applyBorder="1" applyAlignment="1">
      <alignment horizontal="center"/>
      <protection/>
    </xf>
    <xf numFmtId="0" fontId="15" fillId="0" borderId="25" xfId="33" applyFont="1" applyBorder="1" applyAlignment="1">
      <alignment horizontal="center" vertical="center"/>
      <protection/>
    </xf>
    <xf numFmtId="0" fontId="7" fillId="0" borderId="26" xfId="33" applyFont="1" applyFill="1" applyBorder="1" applyAlignment="1">
      <alignment horizontal="center" vertical="center"/>
      <protection/>
    </xf>
    <xf numFmtId="0" fontId="7" fillId="0" borderId="26" xfId="33" applyFont="1" applyFill="1" applyBorder="1" applyAlignment="1">
      <alignment horizontal="center" vertical="center" shrinkToFit="1"/>
      <protection/>
    </xf>
    <xf numFmtId="0" fontId="7" fillId="0" borderId="27" xfId="33" applyFont="1" applyFill="1" applyBorder="1" applyAlignment="1">
      <alignment vertical="center" wrapText="1" shrinkToFit="1"/>
      <protection/>
    </xf>
    <xf numFmtId="0" fontId="7" fillId="0" borderId="28" xfId="33" applyFont="1" applyFill="1" applyBorder="1" applyAlignment="1">
      <alignment horizontal="center" vertical="center"/>
      <protection/>
    </xf>
    <xf numFmtId="0" fontId="7" fillId="0" borderId="29" xfId="33" applyFont="1" applyFill="1" applyBorder="1" applyAlignment="1">
      <alignment vertical="center" wrapText="1" shrinkToFit="1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26" xfId="33" applyFont="1" applyBorder="1" applyAlignment="1">
      <alignment horizontal="center"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32" xfId="33" applyFont="1" applyBorder="1" applyAlignment="1">
      <alignment horizontal="center"/>
      <protection/>
    </xf>
    <xf numFmtId="0" fontId="2" fillId="34" borderId="33" xfId="33" applyFont="1" applyFill="1" applyBorder="1" applyAlignment="1">
      <alignment horizontal="center" vertical="center" shrinkToFit="1"/>
      <protection/>
    </xf>
    <xf numFmtId="0" fontId="15" fillId="0" borderId="34" xfId="33" applyFont="1" applyBorder="1">
      <alignment vertical="center"/>
      <protection/>
    </xf>
    <xf numFmtId="0" fontId="15" fillId="0" borderId="35" xfId="33" applyFont="1" applyBorder="1" applyAlignment="1">
      <alignment horizontal="center" vertical="center"/>
      <protection/>
    </xf>
    <xf numFmtId="0" fontId="16" fillId="0" borderId="36" xfId="0" applyFont="1" applyBorder="1" applyAlignment="1">
      <alignment horizontal="right"/>
    </xf>
    <xf numFmtId="0" fontId="15" fillId="0" borderId="37" xfId="33" applyFont="1" applyBorder="1" applyAlignment="1">
      <alignment horizontal="center"/>
      <protection/>
    </xf>
    <xf numFmtId="0" fontId="2" fillId="0" borderId="38" xfId="33" applyFont="1" applyFill="1" applyBorder="1" applyAlignment="1">
      <alignment horizontal="left" vertical="center" shrinkToFit="1"/>
      <protection/>
    </xf>
    <xf numFmtId="0" fontId="2" fillId="0" borderId="38" xfId="33" applyFont="1" applyFill="1" applyBorder="1" applyAlignment="1">
      <alignment horizontal="right" vertical="center" shrinkToFit="1"/>
      <protection/>
    </xf>
    <xf numFmtId="0" fontId="2" fillId="0" borderId="38" xfId="33" applyFont="1" applyBorder="1" applyAlignment="1">
      <alignment horizontal="left" vertical="center" shrinkToFit="1"/>
      <protection/>
    </xf>
    <xf numFmtId="0" fontId="2" fillId="0" borderId="38" xfId="33" applyFont="1" applyBorder="1" applyAlignment="1">
      <alignment horizontal="right" vertical="center" shrinkToFit="1"/>
      <protection/>
    </xf>
    <xf numFmtId="0" fontId="15" fillId="0" borderId="39" xfId="33" applyFont="1" applyBorder="1" applyAlignment="1">
      <alignment horizontal="right"/>
      <protection/>
    </xf>
    <xf numFmtId="0" fontId="15" fillId="0" borderId="38" xfId="33" applyFont="1" applyBorder="1" applyAlignment="1">
      <alignment horizontal="center" vertical="center" shrinkToFit="1"/>
      <protection/>
    </xf>
    <xf numFmtId="0" fontId="16" fillId="0" borderId="40" xfId="0" applyFont="1" applyBorder="1" applyAlignment="1">
      <alignment horizontal="right"/>
    </xf>
    <xf numFmtId="0" fontId="15" fillId="0" borderId="39" xfId="33" applyFont="1" applyBorder="1">
      <alignment vertical="center"/>
      <protection/>
    </xf>
    <xf numFmtId="0" fontId="15" fillId="0" borderId="38" xfId="33" applyFont="1" applyBorder="1" applyAlignment="1">
      <alignment horizontal="center" vertical="center"/>
      <protection/>
    </xf>
    <xf numFmtId="0" fontId="2" fillId="0" borderId="38" xfId="33" applyFont="1" applyFill="1" applyBorder="1" applyAlignment="1">
      <alignment vertical="center" textRotation="180" shrinkToFit="1"/>
      <protection/>
    </xf>
    <xf numFmtId="0" fontId="15" fillId="0" borderId="38" xfId="33" applyFont="1" applyBorder="1" applyAlignment="1">
      <alignment horizontal="center"/>
      <protection/>
    </xf>
    <xf numFmtId="0" fontId="0" fillId="0" borderId="32" xfId="33" applyFont="1" applyFill="1" applyBorder="1" applyAlignment="1">
      <alignment horizontal="center" vertical="center" shrinkToFit="1"/>
      <protection/>
    </xf>
    <xf numFmtId="0" fontId="15" fillId="0" borderId="38" xfId="33" applyFont="1" applyBorder="1" applyAlignment="1">
      <alignment horizontal="left" vertical="center"/>
      <protection/>
    </xf>
    <xf numFmtId="0" fontId="15" fillId="0" borderId="40" xfId="33" applyFont="1" applyBorder="1" applyAlignment="1">
      <alignment horizontal="center" vertical="center"/>
      <protection/>
    </xf>
    <xf numFmtId="0" fontId="0" fillId="0" borderId="41" xfId="33" applyFont="1" applyFill="1" applyBorder="1" applyAlignment="1">
      <alignment horizontal="center" vertical="center" shrinkToFit="1"/>
      <protection/>
    </xf>
    <xf numFmtId="0" fontId="2" fillId="0" borderId="42" xfId="33" applyFont="1" applyFill="1" applyBorder="1" applyAlignment="1">
      <alignment vertical="center" textRotation="180" shrinkToFit="1"/>
      <protection/>
    </xf>
    <xf numFmtId="0" fontId="15" fillId="0" borderId="43" xfId="33" applyFont="1" applyBorder="1" applyAlignment="1">
      <alignment horizontal="right"/>
      <protection/>
    </xf>
    <xf numFmtId="0" fontId="15" fillId="0" borderId="42" xfId="33" applyFont="1" applyBorder="1" applyAlignment="1">
      <alignment horizontal="left"/>
      <protection/>
    </xf>
    <xf numFmtId="0" fontId="15" fillId="0" borderId="44" xfId="33" applyFont="1" applyBorder="1" applyAlignment="1">
      <alignment horizontal="center"/>
      <protection/>
    </xf>
    <xf numFmtId="0" fontId="0" fillId="0" borderId="37" xfId="33" applyFont="1" applyFill="1" applyBorder="1" applyAlignment="1">
      <alignment horizontal="center" vertical="center" shrinkToFit="1"/>
      <protection/>
    </xf>
    <xf numFmtId="0" fontId="15" fillId="0" borderId="38" xfId="33" applyFont="1" applyBorder="1" applyAlignment="1">
      <alignment horizontal="left"/>
      <protection/>
    </xf>
    <xf numFmtId="0" fontId="15" fillId="0" borderId="40" xfId="33" applyFont="1" applyBorder="1" applyAlignment="1">
      <alignment horizontal="center"/>
      <protection/>
    </xf>
    <xf numFmtId="0" fontId="15" fillId="0" borderId="32" xfId="33" applyFont="1" applyFill="1" applyBorder="1" applyAlignment="1">
      <alignment horizontal="center"/>
      <protection/>
    </xf>
    <xf numFmtId="0" fontId="15" fillId="0" borderId="37" xfId="33" applyFont="1" applyFill="1" applyBorder="1" applyAlignment="1">
      <alignment horizontal="center"/>
      <protection/>
    </xf>
    <xf numFmtId="0" fontId="0" fillId="0" borderId="45" xfId="33" applyFont="1" applyBorder="1" applyAlignment="1">
      <alignment horizontal="center" vertical="center" shrinkToFit="1"/>
      <protection/>
    </xf>
    <xf numFmtId="0" fontId="2" fillId="0" borderId="35" xfId="33" applyFont="1" applyBorder="1" applyAlignment="1">
      <alignment horizontal="left" vertical="center" shrinkToFit="1"/>
      <protection/>
    </xf>
    <xf numFmtId="0" fontId="2" fillId="0" borderId="46" xfId="33" applyFont="1" applyBorder="1" applyAlignment="1">
      <alignment horizontal="right" vertical="center" shrinkToFit="1"/>
      <protection/>
    </xf>
    <xf numFmtId="0" fontId="2" fillId="0" borderId="47" xfId="33" applyFont="1" applyBorder="1" applyAlignment="1">
      <alignment horizontal="left" vertical="center" shrinkToFit="1"/>
      <protection/>
    </xf>
    <xf numFmtId="0" fontId="2" fillId="0" borderId="48" xfId="33" applyFont="1" applyBorder="1" applyAlignment="1">
      <alignment horizontal="left" vertical="center" shrinkToFit="1"/>
      <protection/>
    </xf>
    <xf numFmtId="0" fontId="2" fillId="0" borderId="48" xfId="33" applyFont="1" applyFill="1" applyBorder="1" applyAlignment="1">
      <alignment vertical="center" textRotation="180" shrinkToFit="1"/>
      <protection/>
    </xf>
    <xf numFmtId="0" fontId="0" fillId="0" borderId="49" xfId="33" applyFont="1" applyFill="1" applyBorder="1" applyAlignment="1">
      <alignment horizontal="center" vertical="center" shrinkToFit="1"/>
      <protection/>
    </xf>
    <xf numFmtId="0" fontId="2" fillId="0" borderId="50" xfId="33" applyFont="1" applyFill="1" applyBorder="1" applyAlignment="1">
      <alignment vertical="center" textRotation="180" shrinkToFit="1"/>
      <protection/>
    </xf>
    <xf numFmtId="0" fontId="2" fillId="0" borderId="50" xfId="33" applyFont="1" applyBorder="1" applyAlignment="1">
      <alignment horizontal="left" vertical="center" shrinkToFit="1"/>
      <protection/>
    </xf>
    <xf numFmtId="0" fontId="2" fillId="0" borderId="51" xfId="33" applyFont="1" applyBorder="1" applyAlignment="1">
      <alignment horizontal="left" vertical="center" shrinkToFit="1"/>
      <protection/>
    </xf>
    <xf numFmtId="0" fontId="2" fillId="0" borderId="51" xfId="33" applyFont="1" applyFill="1" applyBorder="1" applyAlignment="1">
      <alignment vertical="center" textRotation="180" shrinkToFit="1"/>
      <protection/>
    </xf>
    <xf numFmtId="0" fontId="2" fillId="0" borderId="51" xfId="33" applyFont="1" applyBorder="1" applyAlignment="1">
      <alignment horizontal="right" vertical="center" shrinkToFit="1"/>
      <protection/>
    </xf>
    <xf numFmtId="0" fontId="2" fillId="0" borderId="51" xfId="33" applyFont="1" applyFill="1" applyBorder="1" applyAlignment="1">
      <alignment horizontal="left" vertical="center" shrinkToFit="1"/>
      <protection/>
    </xf>
    <xf numFmtId="0" fontId="2" fillId="0" borderId="51" xfId="33" applyFont="1" applyFill="1" applyBorder="1" applyAlignment="1">
      <alignment horizontal="right" vertical="center" shrinkToFit="1"/>
      <protection/>
    </xf>
    <xf numFmtId="0" fontId="2" fillId="0" borderId="52" xfId="33" applyFont="1" applyBorder="1" applyAlignment="1">
      <alignment horizontal="right" vertical="center" shrinkToFit="1"/>
      <protection/>
    </xf>
    <xf numFmtId="0" fontId="2" fillId="0" borderId="53" xfId="33" applyFont="1" applyBorder="1" applyAlignment="1">
      <alignment horizontal="left" vertical="center" shrinkToFit="1"/>
      <protection/>
    </xf>
    <xf numFmtId="0" fontId="2" fillId="0" borderId="54" xfId="33" applyFont="1" applyFill="1" applyBorder="1" applyAlignment="1">
      <alignment vertical="center" textRotation="180" shrinkToFit="1"/>
      <protection/>
    </xf>
    <xf numFmtId="0" fontId="15" fillId="0" borderId="55" xfId="33" applyFont="1" applyBorder="1" applyAlignment="1">
      <alignment horizontal="right"/>
      <protection/>
    </xf>
    <xf numFmtId="0" fontId="15" fillId="0" borderId="50" xfId="33" applyFont="1" applyBorder="1" applyAlignment="1">
      <alignment horizontal="left" vertical="center"/>
      <protection/>
    </xf>
    <xf numFmtId="0" fontId="15" fillId="0" borderId="56" xfId="33" applyFont="1" applyBorder="1" applyAlignment="1">
      <alignment horizontal="center" vertical="center"/>
      <protection/>
    </xf>
    <xf numFmtId="0" fontId="7" fillId="0" borderId="57" xfId="33" applyFont="1" applyFill="1" applyBorder="1" applyAlignment="1">
      <alignment vertical="center" wrapText="1" shrinkToFit="1"/>
      <protection/>
    </xf>
    <xf numFmtId="0" fontId="2" fillId="0" borderId="58" xfId="33" applyFont="1" applyBorder="1" applyAlignment="1">
      <alignment horizontal="right" vertical="center" shrinkToFit="1"/>
      <protection/>
    </xf>
    <xf numFmtId="0" fontId="2" fillId="0" borderId="59" xfId="33" applyFont="1" applyBorder="1" applyAlignment="1">
      <alignment horizontal="right" vertical="center" shrinkToFit="1"/>
      <protection/>
    </xf>
    <xf numFmtId="0" fontId="0" fillId="33" borderId="0" xfId="0" applyFill="1" applyAlignment="1">
      <alignment horizontal="center"/>
    </xf>
    <xf numFmtId="178" fontId="8" fillId="35" borderId="60" xfId="0" applyNumberFormat="1" applyFont="1" applyFill="1" applyBorder="1" applyAlignment="1">
      <alignment horizontal="left" vertical="center" wrapText="1"/>
    </xf>
    <xf numFmtId="178" fontId="8" fillId="35" borderId="61" xfId="0" applyNumberFormat="1" applyFont="1" applyFill="1" applyBorder="1" applyAlignment="1">
      <alignment horizontal="left" vertical="center" wrapText="1"/>
    </xf>
    <xf numFmtId="183" fontId="8" fillId="35" borderId="62" xfId="0" applyNumberFormat="1" applyFont="1" applyFill="1" applyBorder="1" applyAlignment="1">
      <alignment horizontal="right" vertical="center" wrapText="1"/>
    </xf>
    <xf numFmtId="183" fontId="8" fillId="35" borderId="60" xfId="0" applyNumberFormat="1" applyFont="1" applyFill="1" applyBorder="1" applyAlignment="1">
      <alignment horizontal="right" vertical="center" wrapText="1"/>
    </xf>
    <xf numFmtId="0" fontId="12" fillId="0" borderId="63" xfId="0" applyFont="1" applyBorder="1" applyAlignment="1">
      <alignment horizontal="center" vertical="center"/>
    </xf>
    <xf numFmtId="0" fontId="0" fillId="0" borderId="63" xfId="34" applyBorder="1" applyAlignment="1">
      <alignment horizontal="center"/>
      <protection/>
    </xf>
    <xf numFmtId="0" fontId="7" fillId="0" borderId="63" xfId="34" applyFont="1" applyBorder="1" applyAlignment="1">
      <alignment horizontal="right" vertical="center"/>
      <protection/>
    </xf>
    <xf numFmtId="0" fontId="8" fillId="35" borderId="60" xfId="0" applyFont="1" applyFill="1" applyBorder="1" applyAlignment="1">
      <alignment horizontal="left" vertical="center" wrapText="1"/>
    </xf>
    <xf numFmtId="0" fontId="8" fillId="35" borderId="61" xfId="0" applyFont="1" applyFill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9" fontId="8" fillId="35" borderId="60" xfId="0" applyNumberFormat="1" applyFont="1" applyFill="1" applyBorder="1" applyAlignment="1">
      <alignment horizontal="left" vertical="center" wrapText="1"/>
    </xf>
    <xf numFmtId="179" fontId="8" fillId="35" borderId="61" xfId="0" applyNumberFormat="1" applyFont="1" applyFill="1" applyBorder="1" applyAlignment="1">
      <alignment horizontal="left" vertical="center" wrapText="1"/>
    </xf>
    <xf numFmtId="185" fontId="8" fillId="35" borderId="60" xfId="0" applyNumberFormat="1" applyFont="1" applyFill="1" applyBorder="1" applyAlignment="1">
      <alignment horizontal="left" vertical="center" wrapText="1"/>
    </xf>
    <xf numFmtId="185" fontId="8" fillId="35" borderId="61" xfId="0" applyNumberFormat="1" applyFont="1" applyFill="1" applyBorder="1" applyAlignment="1">
      <alignment horizontal="left" vertical="center" wrapTex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0" xfId="34" applyBorder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34" applyFont="1" applyBorder="1" applyAlignment="1">
      <alignment horizontal="right" vertical="center"/>
      <protection/>
    </xf>
    <xf numFmtId="0" fontId="13" fillId="0" borderId="0" xfId="0" applyFont="1" applyAlignment="1">
      <alignment horizontal="center"/>
    </xf>
    <xf numFmtId="0" fontId="2" fillId="0" borderId="35" xfId="33" applyFont="1" applyFill="1" applyBorder="1" applyAlignment="1">
      <alignment horizontal="center" vertical="center" textRotation="255" wrapText="1" shrinkToFit="1"/>
      <protection/>
    </xf>
    <xf numFmtId="0" fontId="2" fillId="0" borderId="38" xfId="33" applyFont="1" applyFill="1" applyBorder="1" applyAlignment="1">
      <alignment horizontal="center" vertical="center" textRotation="255" wrapText="1" shrinkToFit="1"/>
      <protection/>
    </xf>
    <xf numFmtId="0" fontId="2" fillId="0" borderId="42" xfId="33" applyFont="1" applyFill="1" applyBorder="1" applyAlignment="1">
      <alignment horizontal="center" vertical="center" textRotation="255" wrapText="1" shrinkToFit="1"/>
      <protection/>
    </xf>
    <xf numFmtId="0" fontId="15" fillId="0" borderId="37" xfId="33" applyFont="1" applyBorder="1" applyAlignment="1">
      <alignment horizontal="center" vertical="center" textRotation="255" shrinkToFit="1"/>
      <protection/>
    </xf>
    <xf numFmtId="0" fontId="15" fillId="0" borderId="37" xfId="33" applyFont="1" applyFill="1" applyBorder="1" applyAlignment="1">
      <alignment horizontal="center" vertical="center" textRotation="255" shrinkToFit="1"/>
      <protection/>
    </xf>
    <xf numFmtId="0" fontId="2" fillId="0" borderId="51" xfId="33" applyFont="1" applyFill="1" applyBorder="1" applyAlignment="1">
      <alignment horizontal="center" vertical="center" textRotation="255" wrapText="1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35199;&#34746;2.3&#26376;&#33756;&#21934;\&#35199;&#34746;2.3&#26376;&#33756;&#21934;\&#21512;&#33288;&#22283;&#23567;-10702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35199;&#34746;2.3&#26376;&#33756;&#21934;\&#35199;&#34746;2.3&#26376;&#33756;&#21934;\&#21512;&#33288;&#22283;&#23567;-10703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35199;&#34746;2.3&#26376;&#33756;&#21934;\&#35199;&#34746;2.3&#26376;&#33756;&#21934;\&#21512;&#33288;&#22283;&#23567;-10703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35199;&#34746;2.3&#26376;&#33756;&#21934;\&#35199;&#34746;2.3&#26376;&#33756;&#21934;\&#21512;&#33288;&#22283;&#23567;-10703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35199;&#34746;2.3&#26376;&#33756;&#21934;\&#35199;&#34746;2.3&#26376;&#33756;&#21934;\&#21512;&#33288;&#22283;&#23567;-10703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彰化公版"/>
    </sheetNames>
    <sheetDataSet>
      <sheetData sheetId="0">
        <row r="4">
          <cell r="B4">
            <v>2</v>
          </cell>
        </row>
        <row r="6">
          <cell r="B6">
            <v>26</v>
          </cell>
        </row>
        <row r="12">
          <cell r="B12">
            <v>680</v>
          </cell>
        </row>
        <row r="13">
          <cell r="B13">
            <v>2</v>
          </cell>
        </row>
        <row r="15">
          <cell r="B15">
            <v>27</v>
          </cell>
        </row>
        <row r="31">
          <cell r="B31">
            <v>3</v>
          </cell>
          <cell r="D31" t="str">
            <v>地瓜飯</v>
          </cell>
          <cell r="E31" t="str">
            <v>黑胡椒燴肉(滷)</v>
          </cell>
          <cell r="H31" t="str">
            <v>奶焗白菜(煮)</v>
          </cell>
          <cell r="K31" t="str">
            <v>三色玉米(蒸)</v>
          </cell>
          <cell r="N31" t="str">
            <v>綠豆薏仁湯(煮)</v>
          </cell>
          <cell r="S31" t="str">
            <v>795大卡</v>
          </cell>
        </row>
        <row r="32">
          <cell r="E32" t="str">
            <v>肉片</v>
          </cell>
          <cell r="H32" t="str">
            <v>大白菜</v>
          </cell>
          <cell r="K32" t="str">
            <v>玉米粒</v>
          </cell>
          <cell r="N32" t="str">
            <v>二砂糖/1kg</v>
          </cell>
          <cell r="S32" t="str">
            <v>106.1 g</v>
          </cell>
        </row>
        <row r="33">
          <cell r="B33">
            <v>1</v>
          </cell>
          <cell r="E33" t="str">
            <v>洋蔥/完整</v>
          </cell>
          <cell r="H33" t="str">
            <v>紅蘿蔔</v>
          </cell>
          <cell r="K33" t="str">
            <v>絞肉</v>
          </cell>
          <cell r="N33" t="str">
            <v>洋薏仁</v>
          </cell>
          <cell r="S33" t="str">
            <v>25.0 g</v>
          </cell>
        </row>
        <row r="34">
          <cell r="E34" t="str">
            <v>紅蘿蔔</v>
          </cell>
          <cell r="H34" t="str">
            <v>木耳絲</v>
          </cell>
          <cell r="I34">
            <v>2</v>
          </cell>
          <cell r="K34" t="str">
            <v>三色丁</v>
          </cell>
          <cell r="N34" t="str">
            <v>綠豆</v>
          </cell>
          <cell r="S34" t="str">
            <v>31.4 g</v>
          </cell>
        </row>
        <row r="35">
          <cell r="H35" t="str">
            <v>蝦皮</v>
          </cell>
          <cell r="I35">
            <v>0.1</v>
          </cell>
        </row>
        <row r="39">
          <cell r="B39">
            <v>680</v>
          </cell>
          <cell r="E39" t="str">
            <v>全穀根莖類:6.9份 低脂乳品類:0.0份 豆魚肉蛋類:2.6份 蔬菜類:1.2份 水果類:0.0份 油脂與堅果種子類:2.6份</v>
          </cell>
        </row>
        <row r="40">
          <cell r="B40">
            <v>3</v>
          </cell>
          <cell r="E40" t="str">
            <v>蔥燒豬排(炸)</v>
          </cell>
          <cell r="H40" t="str">
            <v>蒙古烤肉(炒)</v>
          </cell>
          <cell r="K40" t="str">
            <v>照燒豆腐(煮)</v>
          </cell>
          <cell r="N40" t="str">
            <v>玉米海結湯(煮)</v>
          </cell>
          <cell r="S40" t="str">
            <v>806大卡</v>
          </cell>
        </row>
        <row r="41">
          <cell r="E41" t="str">
            <v>生鮮豬排</v>
          </cell>
          <cell r="H41" t="str">
            <v>大白菜</v>
          </cell>
          <cell r="K41" t="str">
            <v>板豆腐/木板/谷</v>
          </cell>
          <cell r="N41" t="str">
            <v>白蘿蔔</v>
          </cell>
          <cell r="S41" t="str">
            <v>84.6 g</v>
          </cell>
        </row>
        <row r="42">
          <cell r="B42">
            <v>2</v>
          </cell>
          <cell r="E42" t="str">
            <v>洋蔥/完整</v>
          </cell>
          <cell r="H42" t="str">
            <v>肉片</v>
          </cell>
          <cell r="K42" t="str">
            <v>三色丁</v>
          </cell>
          <cell r="N42" t="str">
            <v>冷凍玉米段</v>
          </cell>
          <cell r="S42" t="str">
            <v>32.4 g</v>
          </cell>
        </row>
        <row r="43">
          <cell r="H43" t="str">
            <v>洋蔥/完整</v>
          </cell>
          <cell r="K43" t="str">
            <v>絞肉</v>
          </cell>
          <cell r="N43" t="str">
            <v>海帶結</v>
          </cell>
          <cell r="S43" t="str">
            <v>39.1 g</v>
          </cell>
        </row>
        <row r="44">
          <cell r="H44" t="str">
            <v>紅蘿蔔</v>
          </cell>
          <cell r="N44" t="str">
            <v>中排骨CAS</v>
          </cell>
        </row>
        <row r="45">
          <cell r="H45" t="str">
            <v>蒜末/斤</v>
          </cell>
          <cell r="I45">
            <v>0.6</v>
          </cell>
          <cell r="N45" t="str">
            <v>芹菜</v>
          </cell>
          <cell r="O45">
            <v>0.1</v>
          </cell>
        </row>
        <row r="46">
          <cell r="H46" t="str">
            <v>青蔥</v>
          </cell>
          <cell r="I46">
            <v>0.1</v>
          </cell>
        </row>
        <row r="48">
          <cell r="B48">
            <v>680</v>
          </cell>
          <cell r="E48" t="str">
            <v>全穀根莖類:5.1份 低脂乳品類:0.0份 豆魚肉蛋類:3.9份 蔬菜類:1.8份 水果類:0.0份 油脂與堅果種子類:2.6份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彰化公版"/>
    </sheetNames>
    <sheetDataSet>
      <sheetData sheetId="0">
        <row r="4">
          <cell r="B4">
            <v>3</v>
          </cell>
          <cell r="D4" t="str">
            <v>白米飯</v>
          </cell>
          <cell r="E4" t="str">
            <v>洋芋雞丁(煮)</v>
          </cell>
          <cell r="H4" t="str">
            <v>糖醋小排(炒)</v>
          </cell>
          <cell r="K4" t="str">
            <v>筍片炒肉絲(炒)</v>
          </cell>
          <cell r="N4" t="str">
            <v>番茄蛋花湯(煮)</v>
          </cell>
          <cell r="S4" t="str">
            <v>680大卡</v>
          </cell>
        </row>
        <row r="5">
          <cell r="E5" t="str">
            <v>雞腿丁</v>
          </cell>
          <cell r="H5" t="str">
            <v>小排丁</v>
          </cell>
          <cell r="K5" t="str">
            <v>竹筍片/醃製</v>
          </cell>
          <cell r="N5" t="str">
            <v>番茄</v>
          </cell>
          <cell r="S5" t="str">
            <v>85.9 g</v>
          </cell>
        </row>
        <row r="6">
          <cell r="B6">
            <v>5</v>
          </cell>
          <cell r="E6" t="str">
            <v>馬鈴薯/帶皮</v>
          </cell>
          <cell r="H6" t="str">
            <v>洋蔥/完整</v>
          </cell>
          <cell r="K6" t="str">
            <v>肉絲</v>
          </cell>
          <cell r="N6" t="str">
            <v>全蛋液</v>
          </cell>
          <cell r="S6" t="str">
            <v>23.7 g</v>
          </cell>
        </row>
        <row r="7">
          <cell r="E7" t="str">
            <v>洋蔥/完整</v>
          </cell>
          <cell r="H7" t="str">
            <v>紅蘿蔔</v>
          </cell>
          <cell r="K7" t="str">
            <v>木耳絲</v>
          </cell>
          <cell r="L7">
            <v>2</v>
          </cell>
          <cell r="S7" t="str">
            <v>26.9 g</v>
          </cell>
        </row>
        <row r="8">
          <cell r="E8" t="str">
            <v>紅蘿蔔</v>
          </cell>
          <cell r="K8" t="str">
            <v>紅蘿蔔</v>
          </cell>
          <cell r="L8">
            <v>2</v>
          </cell>
        </row>
        <row r="12">
          <cell r="B12">
            <v>680</v>
          </cell>
          <cell r="E12" t="str">
            <v>全穀根莖類:5.3份 低脂乳品類:0.0份 豆魚肉蛋類:2.9份 蔬菜類:1.4份 水果類:0.0份 油脂與堅果種子類:2.6份</v>
          </cell>
        </row>
        <row r="13">
          <cell r="B13">
            <v>3</v>
          </cell>
          <cell r="D13" t="str">
            <v>五穀飯</v>
          </cell>
          <cell r="E13" t="str">
            <v>紐約燒肉(炒)</v>
          </cell>
          <cell r="H13" t="str">
            <v>紅蘿蔔炒蛋(炒)</v>
          </cell>
          <cell r="K13" t="str">
            <v>黃瓜鴿蛋(炒)</v>
          </cell>
          <cell r="N13" t="str">
            <v>冬瓜雞湯(煮)</v>
          </cell>
          <cell r="S13" t="str">
            <v>791大卡</v>
          </cell>
        </row>
        <row r="14">
          <cell r="E14" t="str">
            <v>肉片</v>
          </cell>
          <cell r="H14" t="str">
            <v>紅蘿蔔</v>
          </cell>
          <cell r="K14" t="str">
            <v>大黃瓜片</v>
          </cell>
          <cell r="N14" t="str">
            <v>冬瓜</v>
          </cell>
          <cell r="S14" t="str">
            <v>88.4 g</v>
          </cell>
        </row>
        <row r="15">
          <cell r="B15">
            <v>6</v>
          </cell>
          <cell r="E15" t="str">
            <v>小黃瓜</v>
          </cell>
          <cell r="H15" t="str">
            <v>全蛋液</v>
          </cell>
          <cell r="K15" t="str">
            <v>鴿蛋</v>
          </cell>
          <cell r="N15" t="str">
            <v>雞腿丁</v>
          </cell>
          <cell r="S15" t="str">
            <v>29.9 g</v>
          </cell>
        </row>
        <row r="16">
          <cell r="E16" t="str">
            <v>洋蔥/完整</v>
          </cell>
          <cell r="K16" t="str">
            <v>紅蘿蔔</v>
          </cell>
          <cell r="S16" t="str">
            <v>36.9 g</v>
          </cell>
        </row>
        <row r="21">
          <cell r="E21" t="str">
            <v>全穀根莖類:4.5份 低脂乳品類:1.0份 豆魚肉蛋類:2.6份 蔬菜類:1.8份 水果類:0.0份 油脂與堅果種子類:2.6份</v>
          </cell>
        </row>
        <row r="22">
          <cell r="B22">
            <v>3</v>
          </cell>
          <cell r="E22" t="str">
            <v>沙茶雞丁(炒)</v>
          </cell>
          <cell r="K22" t="str">
            <v>白菜滷(煮)</v>
          </cell>
          <cell r="N22" t="str">
            <v>酸辣湯(煮)</v>
          </cell>
          <cell r="S22" t="str">
            <v>681大卡</v>
          </cell>
        </row>
        <row r="23">
          <cell r="E23" t="str">
            <v>雞腿丁</v>
          </cell>
          <cell r="H23" t="str">
            <v>白蘿蔔</v>
          </cell>
          <cell r="K23" t="str">
            <v>大白菜</v>
          </cell>
          <cell r="N23" t="str">
            <v>竹筍絲/醃製</v>
          </cell>
          <cell r="S23" t="str">
            <v>85.2 g</v>
          </cell>
        </row>
        <row r="24">
          <cell r="B24">
            <v>7</v>
          </cell>
          <cell r="E24" t="str">
            <v>洋蔥/完整</v>
          </cell>
          <cell r="H24" t="str">
            <v>玉米小段</v>
          </cell>
          <cell r="K24" t="str">
            <v>蝦米</v>
          </cell>
          <cell r="L24">
            <v>2</v>
          </cell>
          <cell r="N24" t="str">
            <v>肉絲</v>
          </cell>
          <cell r="S24" t="str">
            <v>23.9 g</v>
          </cell>
        </row>
        <row r="25">
          <cell r="E25" t="str">
            <v>小黃瓜</v>
          </cell>
          <cell r="H25" t="str">
            <v>海帶結</v>
          </cell>
          <cell r="K25" t="str">
            <v>木耳</v>
          </cell>
          <cell r="N25" t="str">
            <v>豆腐切絲</v>
          </cell>
          <cell r="S25" t="str">
            <v>27.2 g</v>
          </cell>
        </row>
        <row r="26">
          <cell r="E26" t="str">
            <v>青蔥段</v>
          </cell>
          <cell r="K26" t="str">
            <v>紅蘿蔔</v>
          </cell>
          <cell r="N26" t="str">
            <v>木耳絲</v>
          </cell>
          <cell r="O26">
            <v>2</v>
          </cell>
        </row>
        <row r="27">
          <cell r="K27" t="str">
            <v>角螺/非</v>
          </cell>
          <cell r="N27" t="str">
            <v>紅蘿蔔絲</v>
          </cell>
          <cell r="O27">
            <v>2</v>
          </cell>
        </row>
        <row r="30">
          <cell r="B30">
            <v>680</v>
          </cell>
          <cell r="E30" t="str">
            <v>全穀根莖類:5.1份 低脂乳品類:0.0份 豆魚肉蛋類:3.2份 蔬菜類:1.7份 水果類:0.0份 油脂與堅果種子類:2.6份</v>
          </cell>
        </row>
        <row r="31">
          <cell r="B31">
            <v>3</v>
          </cell>
          <cell r="D31" t="str">
            <v>地瓜飯</v>
          </cell>
          <cell r="E31" t="str">
            <v>日式咖哩雞(炒)</v>
          </cell>
          <cell r="H31" t="str">
            <v>酥炸柳葉魚(炸)</v>
          </cell>
          <cell r="K31" t="str">
            <v>越南河粉(炒)</v>
          </cell>
          <cell r="N31" t="str">
            <v>白菜菇菇湯(煮)</v>
          </cell>
          <cell r="S31" t="str">
            <v>606大卡</v>
          </cell>
        </row>
        <row r="32">
          <cell r="E32" t="str">
            <v>雞腿丁</v>
          </cell>
          <cell r="H32" t="str">
            <v>柳葉魚/粉</v>
          </cell>
          <cell r="K32" t="str">
            <v>高麗菜</v>
          </cell>
          <cell r="N32" t="str">
            <v>大白菜</v>
          </cell>
          <cell r="S32" t="str">
            <v>84.3 g</v>
          </cell>
        </row>
        <row r="33">
          <cell r="B33">
            <v>8</v>
          </cell>
          <cell r="E33" t="str">
            <v>馬鈴薯/帶皮</v>
          </cell>
          <cell r="K33" t="str">
            <v>絞肉</v>
          </cell>
          <cell r="N33" t="str">
            <v>金針菇</v>
          </cell>
          <cell r="S33" t="str">
            <v>18.1 g</v>
          </cell>
        </row>
        <row r="34">
          <cell r="E34" t="str">
            <v>紅蘿蔔</v>
          </cell>
          <cell r="K34" t="str">
            <v>寬粉</v>
          </cell>
          <cell r="L34">
            <v>5</v>
          </cell>
          <cell r="S34" t="str">
            <v>22.8 g</v>
          </cell>
        </row>
        <row r="35">
          <cell r="K35" t="str">
            <v>紅蘿蔔</v>
          </cell>
          <cell r="L35">
            <v>2</v>
          </cell>
        </row>
        <row r="36">
          <cell r="K36" t="str">
            <v>木耳絲</v>
          </cell>
        </row>
        <row r="39">
          <cell r="B39">
            <v>680</v>
          </cell>
          <cell r="E39" t="str">
            <v>全穀根莖類:5.4份 低脂乳品類:0.0份 豆魚肉蛋類:2.6份 蔬菜類:0.7份 水果類:0.0份 油脂與堅果種子類:2.0份</v>
          </cell>
        </row>
        <row r="40">
          <cell r="B40">
            <v>3</v>
          </cell>
          <cell r="E40" t="str">
            <v>香滷雞腿(滷)</v>
          </cell>
          <cell r="H40" t="str">
            <v>醬燒豆腐(炒)</v>
          </cell>
          <cell r="K40" t="str">
            <v>銀絲卷(蒸)</v>
          </cell>
          <cell r="N40" t="str">
            <v>筍片排骨湯(煮)</v>
          </cell>
          <cell r="S40" t="str">
            <v>915大卡</v>
          </cell>
        </row>
        <row r="41">
          <cell r="E41" t="str">
            <v>棒棒腿D6</v>
          </cell>
          <cell r="H41" t="str">
            <v>白干盤4.5K</v>
          </cell>
          <cell r="K41" t="str">
            <v>迷你銀絲卷</v>
          </cell>
          <cell r="N41" t="str">
            <v>竹筍片/醃製</v>
          </cell>
          <cell r="S41" t="str">
            <v>131.0 g</v>
          </cell>
        </row>
        <row r="42">
          <cell r="B42">
            <v>9</v>
          </cell>
          <cell r="H42" t="str">
            <v>三色丁</v>
          </cell>
          <cell r="N42" t="str">
            <v>中排骨</v>
          </cell>
          <cell r="S42" t="str">
            <v>25.4 g</v>
          </cell>
        </row>
        <row r="43">
          <cell r="H43" t="str">
            <v>絞肉</v>
          </cell>
          <cell r="S43" t="str">
            <v>35.0 g</v>
          </cell>
        </row>
        <row r="48">
          <cell r="B48">
            <v>680</v>
          </cell>
          <cell r="E48" t="str">
            <v>全穀根莖類:10.9份 低脂乳品類:0.0份 豆魚肉蛋類:2.8份 蔬菜類:0.7份 水果類:0.0份 油脂與堅果種子類:2.6份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彰化公版"/>
    </sheetNames>
    <sheetDataSet>
      <sheetData sheetId="0">
        <row r="4">
          <cell r="B4">
            <v>3</v>
          </cell>
          <cell r="E4" t="str">
            <v>京都排骨(煮)</v>
          </cell>
          <cell r="H4" t="str">
            <v>玉米炒蛋(煮)</v>
          </cell>
          <cell r="N4" t="str">
            <v>紫菜蛋花湯(煮)</v>
          </cell>
          <cell r="S4" t="str">
            <v>730大卡</v>
          </cell>
        </row>
        <row r="5">
          <cell r="E5" t="str">
            <v>前排切丁CAS</v>
          </cell>
          <cell r="H5" t="str">
            <v>全蛋液</v>
          </cell>
          <cell r="N5" t="str">
            <v>全蛋液</v>
          </cell>
          <cell r="S5" t="str">
            <v>67.4 g</v>
          </cell>
        </row>
        <row r="6">
          <cell r="B6">
            <v>12</v>
          </cell>
          <cell r="E6" t="str">
            <v>洋蔥/完整</v>
          </cell>
          <cell r="H6" t="str">
            <v>玉米粒</v>
          </cell>
          <cell r="N6" t="str">
            <v>紫菜</v>
          </cell>
          <cell r="S6" t="str">
            <v>32.8 g</v>
          </cell>
        </row>
        <row r="7">
          <cell r="H7" t="str">
            <v>三色丁</v>
          </cell>
          <cell r="S7" t="str">
            <v>36.9 g</v>
          </cell>
        </row>
        <row r="12">
          <cell r="B12">
            <v>680</v>
          </cell>
          <cell r="E12" t="str">
            <v>全穀根莖類:4.4份 低脂乳品類:0.0份 豆魚肉蛋類:4.0份 蔬菜類:0.6份 水果類:0.0份 油脂與堅果種子類:2.6份</v>
          </cell>
        </row>
        <row r="13">
          <cell r="B13">
            <v>3</v>
          </cell>
          <cell r="N13" t="str">
            <v>南瓜排骨湯(煮)</v>
          </cell>
          <cell r="S13" t="str">
            <v>853大卡</v>
          </cell>
        </row>
        <row r="14">
          <cell r="E14" t="str">
            <v>鴨丁</v>
          </cell>
          <cell r="F14">
            <v>54.4</v>
          </cell>
          <cell r="H14" t="str">
            <v>絞肉</v>
          </cell>
          <cell r="K14" t="str">
            <v>白蘿蔔</v>
          </cell>
          <cell r="N14" t="str">
            <v>南瓜</v>
          </cell>
          <cell r="S14" t="str">
            <v>96.3 g</v>
          </cell>
        </row>
        <row r="15">
          <cell r="B15">
            <v>13</v>
          </cell>
          <cell r="E15" t="str">
            <v>九層塔</v>
          </cell>
          <cell r="F15">
            <v>0.7</v>
          </cell>
          <cell r="H15" t="str">
            <v>豆干丁</v>
          </cell>
          <cell r="K15" t="str">
            <v>米血丁(加工品)</v>
          </cell>
          <cell r="N15" t="str">
            <v>中排骨</v>
          </cell>
          <cell r="S15" t="str">
            <v>31.8 g</v>
          </cell>
        </row>
        <row r="16">
          <cell r="E16" t="str">
            <v>薑片</v>
          </cell>
          <cell r="F16">
            <v>0.7</v>
          </cell>
          <cell r="H16" t="str">
            <v>三色丁</v>
          </cell>
          <cell r="K16" t="str">
            <v>黑輪切片</v>
          </cell>
          <cell r="S16" t="str">
            <v>40.1 g</v>
          </cell>
        </row>
        <row r="21">
          <cell r="E21" t="str">
            <v>全穀根莖類:5.5份 低脂乳品類:1.0份 豆魚肉蛋類:3.3份 蔬菜類:0.4份 水果類:0.0份 油脂與堅果種子類:2.6份</v>
          </cell>
        </row>
        <row r="22">
          <cell r="B22">
            <v>3</v>
          </cell>
          <cell r="K22" t="str">
            <v>醬燒豆腐(炸)</v>
          </cell>
          <cell r="N22" t="str">
            <v>結頭湯(煮)</v>
          </cell>
          <cell r="S22" t="str">
            <v>724大卡</v>
          </cell>
        </row>
        <row r="23">
          <cell r="E23" t="str">
            <v>雞丁</v>
          </cell>
          <cell r="H23" t="str">
            <v>三色丁</v>
          </cell>
          <cell r="K23" t="str">
            <v>油豆腐丁9g/非</v>
          </cell>
          <cell r="N23" t="str">
            <v>結頭菜</v>
          </cell>
          <cell r="S23" t="str">
            <v>82.6 g</v>
          </cell>
        </row>
        <row r="24">
          <cell r="B24">
            <v>14</v>
          </cell>
          <cell r="E24" t="str">
            <v>紅蘿蔔</v>
          </cell>
          <cell r="H24" t="str">
            <v>馬鈴薯/帶皮</v>
          </cell>
          <cell r="K24" t="str">
            <v>絞肉</v>
          </cell>
          <cell r="N24" t="str">
            <v>中排骨</v>
          </cell>
          <cell r="S24" t="str">
            <v>27.7 g</v>
          </cell>
        </row>
        <row r="25">
          <cell r="H25" t="str">
            <v>絞肉</v>
          </cell>
          <cell r="S25" t="str">
            <v>31.8 g</v>
          </cell>
        </row>
        <row r="30">
          <cell r="B30">
            <v>680</v>
          </cell>
          <cell r="E30" t="str">
            <v>全穀根莖類:5.3份 低脂乳品類:0.0份 豆魚肉蛋類:4.2份 蔬菜類:0.6份 水果類:0.0份 油脂與堅果種子類:2.6份</v>
          </cell>
        </row>
        <row r="31">
          <cell r="B31">
            <v>3</v>
          </cell>
          <cell r="E31" t="str">
            <v>茄汁魚丁(煮)</v>
          </cell>
          <cell r="H31" t="str">
            <v>螞蟻上樹(煮)</v>
          </cell>
          <cell r="K31" t="str">
            <v>番茄炒蛋(炸)</v>
          </cell>
          <cell r="S31" t="str">
            <v>613大卡</v>
          </cell>
        </row>
        <row r="32">
          <cell r="E32" t="str">
            <v>土魠魚塊</v>
          </cell>
          <cell r="H32" t="str">
            <v>高麗菜</v>
          </cell>
          <cell r="K32" t="str">
            <v>番茄</v>
          </cell>
          <cell r="N32" t="str">
            <v>油豆腐丁9g/非</v>
          </cell>
          <cell r="S32" t="str">
            <v>76.2 g</v>
          </cell>
        </row>
        <row r="33">
          <cell r="B33">
            <v>15</v>
          </cell>
          <cell r="H33" t="str">
            <v>紅蘿蔔</v>
          </cell>
          <cell r="K33" t="str">
            <v>全蛋液</v>
          </cell>
          <cell r="N33" t="str">
            <v>海帶芽</v>
          </cell>
          <cell r="S33" t="str">
            <v>22.2 g</v>
          </cell>
        </row>
        <row r="34">
          <cell r="H34" t="str">
            <v>冬粉</v>
          </cell>
          <cell r="S34" t="str">
            <v>23.5 g</v>
          </cell>
        </row>
        <row r="35">
          <cell r="H35" t="str">
            <v>肉片</v>
          </cell>
        </row>
        <row r="39">
          <cell r="B39">
            <v>680</v>
          </cell>
          <cell r="E39" t="str">
            <v>全穀根莖類:4.7份 低脂乳品類:0.0份 豆魚肉蛋類:1.9份 蔬菜類:1.2份 水果類:0.0份 油脂與堅果種子類:2.6份</v>
          </cell>
        </row>
        <row r="40">
          <cell r="B40">
            <v>3</v>
          </cell>
          <cell r="E40" t="str">
            <v>香滷排骨(滷)</v>
          </cell>
          <cell r="H40" t="str">
            <v>沙茶炒三絲(炒)</v>
          </cell>
          <cell r="K40" t="str">
            <v>奶皇包(蒸)</v>
          </cell>
          <cell r="S40" t="str">
            <v>381大卡</v>
          </cell>
        </row>
        <row r="41">
          <cell r="H41" t="str">
            <v>西洋芹菜</v>
          </cell>
          <cell r="K41" t="str">
            <v>奶皇包30g</v>
          </cell>
          <cell r="N41" t="str">
            <v>豬血</v>
          </cell>
          <cell r="S41" t="str">
            <v>15.2 g</v>
          </cell>
        </row>
        <row r="42">
          <cell r="B42">
            <v>16</v>
          </cell>
          <cell r="H42" t="str">
            <v>肉絲</v>
          </cell>
          <cell r="N42" t="str">
            <v>酸菜絲</v>
          </cell>
          <cell r="S42" t="str">
            <v>26.8 g</v>
          </cell>
        </row>
        <row r="43">
          <cell r="H43" t="str">
            <v>紅蘿蔔</v>
          </cell>
          <cell r="S43" t="str">
            <v>17.9 g</v>
          </cell>
        </row>
        <row r="48">
          <cell r="B48">
            <v>680</v>
          </cell>
          <cell r="E48" t="str">
            <v>全穀根莖類:0.8份 低脂乳品類:0.0份 豆魚肉蛋類:2.2份 蔬菜類:0.8份 水果類:0.0份 油脂與堅果種子類:3.1份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彰化公版"/>
    </sheetNames>
    <sheetDataSet>
      <sheetData sheetId="0">
        <row r="4">
          <cell r="B4">
            <v>3</v>
          </cell>
          <cell r="E4" t="str">
            <v>泰式椒麻雞(煮)</v>
          </cell>
          <cell r="H4" t="str">
            <v>洋蔥炒蛋(煮)</v>
          </cell>
          <cell r="N4" t="str">
            <v>三絲湯(煮)</v>
          </cell>
          <cell r="S4" t="str">
            <v>709大卡</v>
          </cell>
        </row>
        <row r="5">
          <cell r="E5" t="str">
            <v>雞腿丁</v>
          </cell>
          <cell r="H5" t="str">
            <v>洋蔥/完整</v>
          </cell>
          <cell r="N5" t="str">
            <v>白蘿蔔</v>
          </cell>
          <cell r="S5" t="str">
            <v>88.1 g</v>
          </cell>
        </row>
        <row r="6">
          <cell r="B6">
            <v>19</v>
          </cell>
          <cell r="E6" t="str">
            <v>洋蔥/完整</v>
          </cell>
          <cell r="H6" t="str">
            <v>全蛋液</v>
          </cell>
          <cell r="N6" t="str">
            <v>肉絲</v>
          </cell>
          <cell r="S6" t="str">
            <v>26.7 g</v>
          </cell>
        </row>
        <row r="7">
          <cell r="E7" t="str">
            <v>九層塔</v>
          </cell>
          <cell r="N7" t="str">
            <v>紅蘿蔔</v>
          </cell>
          <cell r="S7" t="str">
            <v>25.6 g</v>
          </cell>
        </row>
        <row r="12">
          <cell r="B12">
            <v>680</v>
          </cell>
          <cell r="E12" t="str">
            <v>全穀根莖類:5.0份 低脂乳品類:0.0份 豆魚肉蛋類:2.8份 蔬菜類:0.8份 水果類:0.0份 油脂與堅果種子類:2.6份</v>
          </cell>
        </row>
        <row r="13">
          <cell r="B13">
            <v>3</v>
          </cell>
          <cell r="E13" t="str">
            <v>鹹酥雞(炸)</v>
          </cell>
          <cell r="H13" t="str">
            <v>滷味(煮)</v>
          </cell>
          <cell r="K13" t="str">
            <v>茶葉蛋(滷)</v>
          </cell>
          <cell r="N13" t="str">
            <v>羅宋湯(煮)</v>
          </cell>
          <cell r="S13" t="str">
            <v>750大卡</v>
          </cell>
        </row>
        <row r="14">
          <cell r="E14" t="str">
            <v>雞胸丁</v>
          </cell>
          <cell r="H14" t="str">
            <v>大溪豆干切9丁/非</v>
          </cell>
          <cell r="K14" t="str">
            <v>茶葉蛋</v>
          </cell>
          <cell r="N14" t="str">
            <v>高麗菜/完整</v>
          </cell>
          <cell r="S14" t="str">
            <v>84.4 g</v>
          </cell>
        </row>
        <row r="15">
          <cell r="B15">
            <v>20</v>
          </cell>
          <cell r="H15" t="str">
            <v>冷凍玉米段</v>
          </cell>
          <cell r="N15" t="str">
            <v>蕃茄</v>
          </cell>
          <cell r="S15" t="str">
            <v>27.4 g</v>
          </cell>
        </row>
        <row r="16">
          <cell r="H16" t="str">
            <v>海帶結</v>
          </cell>
          <cell r="N16" t="str">
            <v>洋蔥/完整</v>
          </cell>
          <cell r="S16" t="str">
            <v>36.6 g</v>
          </cell>
        </row>
        <row r="21">
          <cell r="E21" t="str">
            <v>全穀根莖類:4.7份 低脂乳品類:1.0份 豆魚肉蛋類:2.7份 蔬菜類:0.5份 水果類:0.0份 油脂與堅果種子類:2.0份</v>
          </cell>
        </row>
        <row r="22">
          <cell r="B22">
            <v>3</v>
          </cell>
          <cell r="E22" t="str">
            <v>香酥柳葉魚*2(炸)</v>
          </cell>
          <cell r="H22" t="str">
            <v>壽喜燒肉(炒)</v>
          </cell>
          <cell r="K22" t="str">
            <v>什錦白菜(煮)</v>
          </cell>
          <cell r="N22" t="str">
            <v>火鍋湯(煮)</v>
          </cell>
          <cell r="S22" t="str">
            <v>671大卡</v>
          </cell>
        </row>
        <row r="23">
          <cell r="E23" t="str">
            <v>柳葉魚/粉</v>
          </cell>
          <cell r="H23" t="str">
            <v>肉片</v>
          </cell>
          <cell r="K23" t="str">
            <v>大白菜</v>
          </cell>
          <cell r="N23" t="str">
            <v>高麗菜</v>
          </cell>
          <cell r="S23" t="str">
            <v>82.1 g</v>
          </cell>
        </row>
        <row r="24">
          <cell r="B24">
            <v>21</v>
          </cell>
          <cell r="H24" t="str">
            <v>洋蔥/完整</v>
          </cell>
          <cell r="K24" t="str">
            <v>肉片</v>
          </cell>
          <cell r="N24" t="str">
            <v>金針菇</v>
          </cell>
          <cell r="S24" t="str">
            <v>24.2 g</v>
          </cell>
        </row>
        <row r="25">
          <cell r="H25" t="str">
            <v>紅蘿蔔</v>
          </cell>
          <cell r="K25" t="str">
            <v>豆皮/非</v>
          </cell>
          <cell r="N25" t="str">
            <v>雞腿丁</v>
          </cell>
          <cell r="S25" t="str">
            <v>27.2 g</v>
          </cell>
        </row>
        <row r="26">
          <cell r="K26" t="str">
            <v>木耳絲</v>
          </cell>
        </row>
        <row r="30">
          <cell r="B30">
            <v>680</v>
          </cell>
          <cell r="E30" t="str">
            <v>全穀根莖類:5.0份 低脂乳品類:0.0份 豆魚肉蛋類:2.4份 蔬菜類:1.4份 水果類:0.0份 油脂與堅果種子類:2.6份</v>
          </cell>
        </row>
        <row r="31">
          <cell r="B31">
            <v>3</v>
          </cell>
          <cell r="E31" t="str">
            <v>紅燒肉丁(煮)</v>
          </cell>
          <cell r="H31" t="str">
            <v>三色玉米(炒)</v>
          </cell>
          <cell r="K31" t="str">
            <v>洋蔥銀芽(煮)</v>
          </cell>
          <cell r="N31" t="str">
            <v>蘿蔔大骨湯(煮)</v>
          </cell>
          <cell r="S31" t="str">
            <v>685大卡</v>
          </cell>
        </row>
        <row r="32">
          <cell r="E32" t="str">
            <v>肉丁</v>
          </cell>
          <cell r="H32" t="str">
            <v>三色丁</v>
          </cell>
          <cell r="K32" t="str">
            <v>豆芽菜</v>
          </cell>
          <cell r="N32" t="str">
            <v>白蘿蔔</v>
          </cell>
          <cell r="S32" t="str">
            <v>76.6 g</v>
          </cell>
        </row>
        <row r="33">
          <cell r="B33">
            <v>22</v>
          </cell>
          <cell r="E33" t="str">
            <v>白蘿蔔</v>
          </cell>
          <cell r="H33" t="str">
            <v>玉米粒</v>
          </cell>
          <cell r="K33" t="str">
            <v>洋蔥/完整</v>
          </cell>
          <cell r="N33" t="str">
            <v>大骨</v>
          </cell>
          <cell r="S33" t="str">
            <v>26.9 g</v>
          </cell>
        </row>
        <row r="34">
          <cell r="E34" t="str">
            <v>紅蘿蔔</v>
          </cell>
          <cell r="H34" t="str">
            <v>絞肉</v>
          </cell>
          <cell r="K34" t="str">
            <v>肉絲</v>
          </cell>
          <cell r="S34" t="str">
            <v>30.1 g</v>
          </cell>
        </row>
        <row r="35">
          <cell r="K35" t="str">
            <v>紅蘿蔔</v>
          </cell>
        </row>
        <row r="39">
          <cell r="B39">
            <v>680</v>
          </cell>
          <cell r="E39" t="str">
            <v>全穀根莖類:4.8份 低脂乳品類:0.0份 豆魚肉蛋類:2.9份 蔬菜類:1.4份 水果類:0.0份 油脂與堅果種子類:2.6份</v>
          </cell>
        </row>
        <row r="40">
          <cell r="B40">
            <v>3</v>
          </cell>
          <cell r="E40" t="str">
            <v>香滷豬排(滷)</v>
          </cell>
          <cell r="H40" t="str">
            <v>麻婆豆腐(煮)</v>
          </cell>
          <cell r="K40" t="str">
            <v>開陽白菜(炒)</v>
          </cell>
          <cell r="N40" t="str">
            <v>酸辣湯(炒)</v>
          </cell>
          <cell r="S40" t="str">
            <v>526大卡</v>
          </cell>
        </row>
        <row r="41">
          <cell r="E41" t="str">
            <v>今饌里肌肉排</v>
          </cell>
          <cell r="H41" t="str">
            <v>白干盤4.5K/非</v>
          </cell>
          <cell r="K41" t="str">
            <v>紅蘿蔔</v>
          </cell>
          <cell r="N41" t="str">
            <v>竹筍絲/醃製</v>
          </cell>
          <cell r="S41" t="str">
            <v>52.8 g</v>
          </cell>
        </row>
        <row r="42">
          <cell r="B42">
            <v>23</v>
          </cell>
          <cell r="H42" t="str">
            <v>絞肉</v>
          </cell>
          <cell r="K42" t="str">
            <v>大白菜</v>
          </cell>
          <cell r="N42" t="str">
            <v>洗選蛋</v>
          </cell>
          <cell r="S42" t="str">
            <v>18.5 g</v>
          </cell>
        </row>
        <row r="43">
          <cell r="K43" t="str">
            <v>肉片</v>
          </cell>
          <cell r="N43" t="str">
            <v>木耳絲</v>
          </cell>
          <cell r="S43" t="str">
            <v>33.3 g</v>
          </cell>
        </row>
        <row r="44">
          <cell r="K44" t="str">
            <v>木耳絲</v>
          </cell>
          <cell r="N44" t="str">
            <v>白干盤切絲</v>
          </cell>
        </row>
        <row r="45">
          <cell r="K45" t="str">
            <v>蝦皮</v>
          </cell>
        </row>
        <row r="48">
          <cell r="B48">
            <v>680</v>
          </cell>
          <cell r="E48" t="str">
            <v>全穀根莖類:6.1份 低脂乳品類:0.0份 豆魚肉蛋類:3.9份 蔬菜類:1.1份 水果類:0.0份 油脂與堅果種子類:0.0份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彰化公版"/>
    </sheetNames>
    <sheetDataSet>
      <sheetData sheetId="0">
        <row r="4">
          <cell r="B4">
            <v>3</v>
          </cell>
          <cell r="E4" t="str">
            <v>豚骨咖哩(煮)</v>
          </cell>
          <cell r="H4" t="str">
            <v>紅蘿蔔炒蛋(炒)</v>
          </cell>
          <cell r="K4" t="str">
            <v>結頭什錦(炒)</v>
          </cell>
          <cell r="N4" t="str">
            <v>黃瓜排骨湯(煮)</v>
          </cell>
          <cell r="S4" t="str">
            <v>725大卡</v>
          </cell>
        </row>
        <row r="5">
          <cell r="E5" t="str">
            <v>肉片</v>
          </cell>
          <cell r="H5" t="str">
            <v>全蛋液</v>
          </cell>
          <cell r="N5" t="str">
            <v>大黃瓜/完整</v>
          </cell>
          <cell r="S5" t="str">
            <v>83.7 g</v>
          </cell>
        </row>
        <row r="6">
          <cell r="B6">
            <v>26</v>
          </cell>
          <cell r="E6" t="str">
            <v>馬鈴薯/帶皮</v>
          </cell>
          <cell r="H6" t="str">
            <v>紅蘿蔔</v>
          </cell>
          <cell r="N6" t="str">
            <v>中排骨</v>
          </cell>
          <cell r="S6" t="str">
            <v>27.4 g</v>
          </cell>
        </row>
        <row r="7">
          <cell r="E7" t="str">
            <v>洋蔥/完整</v>
          </cell>
          <cell r="S7" t="str">
            <v>31.7 g</v>
          </cell>
        </row>
        <row r="8">
          <cell r="E8" t="str">
            <v>紅蘿蔔</v>
          </cell>
        </row>
        <row r="12">
          <cell r="B12">
            <v>680</v>
          </cell>
          <cell r="E12" t="str">
            <v>全穀根莖類:5.2份 低脂乳品類:0.0份 豆魚肉蛋類:2.9份 蔬菜類:1.3份 水果類:0.0份 油脂與堅果種子類:2.6份</v>
          </cell>
        </row>
        <row r="13">
          <cell r="B13">
            <v>3</v>
          </cell>
          <cell r="E13" t="str">
            <v>左宗棠雞(煮)</v>
          </cell>
          <cell r="H13" t="str">
            <v>扁蒲蝦皮(炒)</v>
          </cell>
          <cell r="K13" t="str">
            <v>花椰肉片(炒)</v>
          </cell>
          <cell r="N13" t="str">
            <v>日式大根湯(煮)</v>
          </cell>
          <cell r="Q13" t="str">
            <v>味全保久乳</v>
          </cell>
          <cell r="S13" t="str">
            <v>792大卡</v>
          </cell>
        </row>
        <row r="14">
          <cell r="E14" t="str">
            <v>雞腿丁</v>
          </cell>
          <cell r="H14" t="str">
            <v>蒲瓜</v>
          </cell>
          <cell r="K14" t="str">
            <v>白花椰菜/冷凍</v>
          </cell>
          <cell r="N14" t="str">
            <v>白蘿蔔</v>
          </cell>
          <cell r="S14" t="str">
            <v>100.7 g</v>
          </cell>
        </row>
        <row r="15">
          <cell r="B15">
            <v>27</v>
          </cell>
          <cell r="E15" t="str">
            <v>小黃瓜</v>
          </cell>
          <cell r="H15" t="str">
            <v>肉絲</v>
          </cell>
          <cell r="K15" t="str">
            <v>青花菜/冷凍</v>
          </cell>
          <cell r="N15" t="str">
            <v>柴魚片</v>
          </cell>
          <cell r="S15" t="str">
            <v>26.2 g</v>
          </cell>
        </row>
        <row r="16">
          <cell r="E16" t="str">
            <v>薑片</v>
          </cell>
          <cell r="F16">
            <v>0.3</v>
          </cell>
          <cell r="H16" t="str">
            <v>紅蘿蔔</v>
          </cell>
          <cell r="K16" t="str">
            <v>肉片</v>
          </cell>
          <cell r="N16" t="str">
            <v>香菜</v>
          </cell>
          <cell r="S16" t="str">
            <v>33.4 g</v>
          </cell>
        </row>
        <row r="17">
          <cell r="H17" t="str">
            <v>蝦皮</v>
          </cell>
          <cell r="K17" t="str">
            <v>紅蘿蔔</v>
          </cell>
        </row>
        <row r="21">
          <cell r="E21" t="str">
            <v>全穀根莖類:5.3份 低脂乳品類:1.0份 豆魚肉蛋類:2.7份 蔬菜類:2.0份 水果類:0.0份 油脂與堅果種子類:2.6份</v>
          </cell>
        </row>
        <row r="22">
          <cell r="B22">
            <v>3</v>
          </cell>
          <cell r="E22" t="str">
            <v>沙茶魚丁(煮)</v>
          </cell>
          <cell r="H22" t="str">
            <v>日式天婦羅(炸)</v>
          </cell>
          <cell r="K22" t="str">
            <v>砂鍋豆腐(煮)</v>
          </cell>
          <cell r="N22" t="str">
            <v>藥膳排骨湯(煮)</v>
          </cell>
          <cell r="S22" t="str">
            <v>675大卡</v>
          </cell>
        </row>
        <row r="23">
          <cell r="E23" t="str">
            <v>土魠魚塊</v>
          </cell>
          <cell r="H23" t="str">
            <v>甜不辣片</v>
          </cell>
          <cell r="K23" t="str">
            <v>板豆腐/木板/谷</v>
          </cell>
          <cell r="N23" t="str">
            <v>冬瓜</v>
          </cell>
          <cell r="S23" t="str">
            <v>89.6 g</v>
          </cell>
        </row>
        <row r="24">
          <cell r="B24">
            <v>28</v>
          </cell>
          <cell r="K24" t="str">
            <v>絞肉</v>
          </cell>
          <cell r="N24" t="str">
            <v>中排骨</v>
          </cell>
          <cell r="S24" t="str">
            <v>22.8 g</v>
          </cell>
        </row>
        <row r="25">
          <cell r="K25" t="str">
            <v>紅蘿蔔</v>
          </cell>
          <cell r="S25" t="str">
            <v>24.0 g</v>
          </cell>
        </row>
        <row r="26">
          <cell r="K26" t="str">
            <v>牛頭沙茶醬/大</v>
          </cell>
          <cell r="L26">
            <v>2</v>
          </cell>
        </row>
        <row r="30">
          <cell r="B30">
            <v>680</v>
          </cell>
          <cell r="E30" t="str">
            <v>全穀根莖類:5.9份 低脂乳品類:0.0份 豆魚肉蛋類:1.8份 蔬菜類:0.3份 水果類:0.0份 油脂與堅果種子類:2.6份</v>
          </cell>
        </row>
        <row r="31">
          <cell r="B31">
            <v>3</v>
          </cell>
          <cell r="E31" t="str">
            <v>蔥爆豬柳(煮)</v>
          </cell>
          <cell r="H31" t="str">
            <v>茶葉蛋(煮)</v>
          </cell>
          <cell r="K31" t="str">
            <v>螞蟻上樹(炒)</v>
          </cell>
          <cell r="N31" t="str">
            <v>味噌海芽湯(煮)</v>
          </cell>
          <cell r="S31" t="str">
            <v>755大卡</v>
          </cell>
        </row>
        <row r="32">
          <cell r="E32" t="str">
            <v>粗肉絲</v>
          </cell>
          <cell r="H32" t="str">
            <v>茶葉蛋</v>
          </cell>
          <cell r="K32" t="str">
            <v>豆芽菜</v>
          </cell>
          <cell r="N32" t="str">
            <v>味噌/1kg</v>
          </cell>
          <cell r="S32" t="str">
            <v>92.1 g</v>
          </cell>
        </row>
        <row r="33">
          <cell r="B33">
            <v>29</v>
          </cell>
          <cell r="E33" t="str">
            <v>洋蔥/完整</v>
          </cell>
          <cell r="K33" t="str">
            <v>冬粉</v>
          </cell>
          <cell r="N33" t="str">
            <v>海帶芽</v>
          </cell>
          <cell r="S33" t="str">
            <v>26.8 g</v>
          </cell>
        </row>
        <row r="34">
          <cell r="E34" t="str">
            <v>青蔥</v>
          </cell>
          <cell r="K34" t="str">
            <v>絞肉</v>
          </cell>
          <cell r="S34" t="str">
            <v>32.0 g</v>
          </cell>
        </row>
        <row r="35">
          <cell r="K35" t="str">
            <v>木耳絲</v>
          </cell>
        </row>
        <row r="39">
          <cell r="B39">
            <v>680</v>
          </cell>
          <cell r="E39" t="str">
            <v>全穀根莖類:5.7份 低脂乳品類:0.0份 豆魚肉蛋類:2.8份 蔬菜類:1.1份 水果類:0.0份 油脂與堅果種子類:2.6份</v>
          </cell>
        </row>
        <row r="40">
          <cell r="B40">
            <v>3</v>
          </cell>
          <cell r="E40" t="str">
            <v>香酥雞腿(炸)</v>
          </cell>
          <cell r="H40" t="str">
            <v>沙茶魷魚羹(煮)</v>
          </cell>
          <cell r="K40" t="str">
            <v>芝麻包(蒸)</v>
          </cell>
          <cell r="N40" t="str">
            <v>結頭湯(煮)</v>
          </cell>
          <cell r="S40" t="str">
            <v>850大卡</v>
          </cell>
        </row>
        <row r="41">
          <cell r="E41" t="str">
            <v>生鮮雞腿/醃料</v>
          </cell>
          <cell r="H41" t="str">
            <v>大白菜</v>
          </cell>
          <cell r="K41" t="str">
            <v>芝麻包30g</v>
          </cell>
          <cell r="N41" t="str">
            <v>結頭菜</v>
          </cell>
          <cell r="S41" t="str">
            <v>130.6 g</v>
          </cell>
        </row>
        <row r="42">
          <cell r="B42">
            <v>30</v>
          </cell>
          <cell r="H42" t="str">
            <v>水發魷魚</v>
          </cell>
          <cell r="N42" t="str">
            <v>中排骨CAS</v>
          </cell>
          <cell r="S42" t="str">
            <v>19.9 g</v>
          </cell>
        </row>
        <row r="43">
          <cell r="H43" t="str">
            <v>竹筍絲/醃製</v>
          </cell>
          <cell r="S43" t="str">
            <v>31.7 g</v>
          </cell>
        </row>
        <row r="44">
          <cell r="H44" t="str">
            <v>木耳</v>
          </cell>
        </row>
        <row r="45">
          <cell r="H45" t="str">
            <v>紅蘿蔔</v>
          </cell>
        </row>
        <row r="48">
          <cell r="B48">
            <v>680</v>
          </cell>
          <cell r="E48" t="str">
            <v>全穀根莖類:10.7份 低脂乳品類:0.0份 豆魚肉蛋類:2.0份 蔬菜類:1.4份 水果類:0.0份 油脂與堅果種子類:2.0份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V25" sqref="V25"/>
    </sheetView>
  </sheetViews>
  <sheetFormatPr defaultColWidth="9.00390625" defaultRowHeight="16.5"/>
  <cols>
    <col min="8" max="9" width="9.00390625" style="3" customWidth="1"/>
  </cols>
  <sheetData>
    <row r="1" spans="1:9" ht="16.5">
      <c r="A1" t="s">
        <v>12</v>
      </c>
      <c r="B1" t="s">
        <v>13</v>
      </c>
      <c r="C1" t="s">
        <v>203</v>
      </c>
      <c r="D1" t="s">
        <v>14</v>
      </c>
      <c r="H1" s="100"/>
      <c r="I1" s="100"/>
    </row>
    <row r="2" spans="1:14" ht="16.5">
      <c r="A2" s="1">
        <v>43157</v>
      </c>
      <c r="B2" t="s">
        <v>15</v>
      </c>
      <c r="C2">
        <v>634.71</v>
      </c>
      <c r="D2">
        <v>21.13</v>
      </c>
      <c r="E2">
        <v>84.08</v>
      </c>
      <c r="F2">
        <v>23.32</v>
      </c>
      <c r="G2" t="s">
        <v>16</v>
      </c>
      <c r="H2" s="3" t="s">
        <v>17</v>
      </c>
      <c r="I2" s="3" t="s">
        <v>18</v>
      </c>
      <c r="J2" t="s">
        <v>19</v>
      </c>
      <c r="K2" t="s">
        <v>20</v>
      </c>
      <c r="N2" t="s">
        <v>21</v>
      </c>
    </row>
    <row r="3" spans="1:15" ht="16.5">
      <c r="A3" s="1">
        <v>43158</v>
      </c>
      <c r="B3" t="s">
        <v>22</v>
      </c>
      <c r="C3">
        <v>1003.51</v>
      </c>
      <c r="D3">
        <v>36.47</v>
      </c>
      <c r="E3">
        <v>115.79</v>
      </c>
      <c r="F3">
        <v>46.71</v>
      </c>
      <c r="G3" t="s">
        <v>114</v>
      </c>
      <c r="H3" s="3" t="s">
        <v>23</v>
      </c>
      <c r="I3" s="3" t="s">
        <v>115</v>
      </c>
      <c r="J3" t="s">
        <v>24</v>
      </c>
      <c r="N3" t="s">
        <v>25</v>
      </c>
      <c r="O3" t="s">
        <v>26</v>
      </c>
    </row>
    <row r="4" spans="1:2" ht="16.5">
      <c r="A4" s="1">
        <v>43159</v>
      </c>
      <c r="B4" t="s">
        <v>27</v>
      </c>
    </row>
    <row r="5" spans="1:14" ht="16.5">
      <c r="A5" s="1">
        <v>43160</v>
      </c>
      <c r="B5" t="s">
        <v>28</v>
      </c>
      <c r="C5">
        <v>814.88</v>
      </c>
      <c r="D5">
        <v>25.04</v>
      </c>
      <c r="E5">
        <v>110.14</v>
      </c>
      <c r="F5">
        <v>32.2</v>
      </c>
      <c r="G5" t="s">
        <v>29</v>
      </c>
      <c r="H5" s="3" t="s">
        <v>30</v>
      </c>
      <c r="I5" s="3" t="s">
        <v>31</v>
      </c>
      <c r="J5" t="s">
        <v>32</v>
      </c>
      <c r="K5" t="s">
        <v>33</v>
      </c>
      <c r="N5" t="s">
        <v>34</v>
      </c>
    </row>
    <row r="6" spans="1:14" ht="16.5">
      <c r="A6" s="1">
        <v>43161</v>
      </c>
      <c r="B6" t="s">
        <v>35</v>
      </c>
      <c r="C6">
        <v>825.02</v>
      </c>
      <c r="D6">
        <v>32.43</v>
      </c>
      <c r="E6">
        <v>88.38</v>
      </c>
      <c r="F6">
        <v>39.83</v>
      </c>
      <c r="G6" t="s">
        <v>36</v>
      </c>
      <c r="H6" s="3" t="s">
        <v>37</v>
      </c>
      <c r="I6" s="3" t="s">
        <v>38</v>
      </c>
      <c r="J6" t="s">
        <v>39</v>
      </c>
      <c r="K6" t="s">
        <v>40</v>
      </c>
      <c r="N6" t="s">
        <v>41</v>
      </c>
    </row>
    <row r="7" spans="1:2" ht="16.5">
      <c r="A7" s="9">
        <v>43162</v>
      </c>
      <c r="B7" t="s">
        <v>42</v>
      </c>
    </row>
    <row r="8" spans="1:2" ht="16.5">
      <c r="A8" s="9">
        <v>43163</v>
      </c>
      <c r="B8" t="s">
        <v>43</v>
      </c>
    </row>
    <row r="9" spans="1:14" ht="16.5">
      <c r="A9" s="1">
        <v>43164</v>
      </c>
      <c r="B9" t="s">
        <v>15</v>
      </c>
      <c r="C9">
        <v>700.36</v>
      </c>
      <c r="D9">
        <v>23.69</v>
      </c>
      <c r="E9">
        <v>89.87</v>
      </c>
      <c r="F9">
        <v>27.68</v>
      </c>
      <c r="G9" t="s">
        <v>16</v>
      </c>
      <c r="H9" s="3" t="s">
        <v>44</v>
      </c>
      <c r="I9" s="3" t="s">
        <v>45</v>
      </c>
      <c r="J9" t="s">
        <v>46</v>
      </c>
      <c r="K9" t="s">
        <v>33</v>
      </c>
      <c r="N9" t="s">
        <v>47</v>
      </c>
    </row>
    <row r="10" spans="1:15" ht="16.5">
      <c r="A10" s="1">
        <v>43165</v>
      </c>
      <c r="B10" t="s">
        <v>22</v>
      </c>
      <c r="C10">
        <v>814.54</v>
      </c>
      <c r="D10">
        <v>29.93</v>
      </c>
      <c r="E10">
        <v>93.24</v>
      </c>
      <c r="F10">
        <v>37.83</v>
      </c>
      <c r="G10" t="s">
        <v>189</v>
      </c>
      <c r="H10" s="3" t="s">
        <v>48</v>
      </c>
      <c r="I10" s="3" t="s">
        <v>49</v>
      </c>
      <c r="J10" t="s">
        <v>50</v>
      </c>
      <c r="K10" t="s">
        <v>51</v>
      </c>
      <c r="N10" t="s">
        <v>52</v>
      </c>
      <c r="O10" t="s">
        <v>26</v>
      </c>
    </row>
    <row r="11" spans="1:14" ht="16.5">
      <c r="A11" s="1">
        <v>43166</v>
      </c>
      <c r="B11" t="s">
        <v>27</v>
      </c>
      <c r="C11">
        <v>705.93</v>
      </c>
      <c r="D11">
        <v>23.9</v>
      </c>
      <c r="E11">
        <v>90.18</v>
      </c>
      <c r="F11">
        <v>28.19</v>
      </c>
      <c r="G11" t="s">
        <v>16</v>
      </c>
      <c r="H11" s="3" t="s">
        <v>53</v>
      </c>
      <c r="I11" s="3" t="s">
        <v>54</v>
      </c>
      <c r="J11" t="s">
        <v>55</v>
      </c>
      <c r="K11" t="s">
        <v>56</v>
      </c>
      <c r="N11" t="s">
        <v>57</v>
      </c>
    </row>
    <row r="12" spans="1:14" ht="16.5">
      <c r="A12" s="1">
        <v>43167</v>
      </c>
      <c r="B12" t="s">
        <v>28</v>
      </c>
      <c r="C12">
        <v>625.59</v>
      </c>
      <c r="D12">
        <v>18.08</v>
      </c>
      <c r="E12">
        <v>88.27</v>
      </c>
      <c r="F12">
        <v>23.58</v>
      </c>
      <c r="G12" t="s">
        <v>29</v>
      </c>
      <c r="H12" s="3" t="s">
        <v>58</v>
      </c>
      <c r="I12" s="3" t="s">
        <v>116</v>
      </c>
      <c r="J12" t="s">
        <v>59</v>
      </c>
      <c r="K12" t="s">
        <v>33</v>
      </c>
      <c r="N12" t="s">
        <v>60</v>
      </c>
    </row>
    <row r="13" spans="1:14" ht="16.5">
      <c r="A13" s="1">
        <v>43168</v>
      </c>
      <c r="B13" t="s">
        <v>35</v>
      </c>
      <c r="C13">
        <v>933.8</v>
      </c>
      <c r="D13">
        <v>25.36</v>
      </c>
      <c r="E13">
        <v>134.79</v>
      </c>
      <c r="F13">
        <v>35.77</v>
      </c>
      <c r="G13" t="s">
        <v>61</v>
      </c>
      <c r="H13" s="3" t="s">
        <v>62</v>
      </c>
      <c r="I13" s="3" t="s">
        <v>117</v>
      </c>
      <c r="J13" t="s">
        <v>63</v>
      </c>
      <c r="K13" t="s">
        <v>51</v>
      </c>
      <c r="N13" t="s">
        <v>128</v>
      </c>
    </row>
    <row r="14" spans="1:2" ht="16.5">
      <c r="A14" s="9">
        <v>43169</v>
      </c>
      <c r="B14" t="s">
        <v>42</v>
      </c>
    </row>
    <row r="15" spans="1:2" ht="16.5">
      <c r="A15" s="9">
        <v>43170</v>
      </c>
      <c r="B15" t="s">
        <v>43</v>
      </c>
    </row>
    <row r="16" spans="1:14" ht="16.5">
      <c r="A16" s="1">
        <v>43171</v>
      </c>
      <c r="B16" t="s">
        <v>15</v>
      </c>
      <c r="C16">
        <v>749.5</v>
      </c>
      <c r="D16">
        <v>32.81</v>
      </c>
      <c r="E16">
        <v>71.38</v>
      </c>
      <c r="F16">
        <v>37.71</v>
      </c>
      <c r="G16" t="s">
        <v>16</v>
      </c>
      <c r="H16" s="3" t="s">
        <v>64</v>
      </c>
      <c r="I16" s="3" t="s">
        <v>65</v>
      </c>
      <c r="J16" t="s">
        <v>125</v>
      </c>
      <c r="K16" t="s">
        <v>66</v>
      </c>
      <c r="N16" t="s">
        <v>21</v>
      </c>
    </row>
    <row r="17" spans="1:15" ht="16.5">
      <c r="A17" s="1">
        <v>43172</v>
      </c>
      <c r="B17" t="s">
        <v>22</v>
      </c>
      <c r="C17">
        <v>871.94</v>
      </c>
      <c r="D17">
        <v>31.78</v>
      </c>
      <c r="E17">
        <v>100.11</v>
      </c>
      <c r="F17">
        <v>40.84</v>
      </c>
      <c r="G17" t="s">
        <v>190</v>
      </c>
      <c r="H17" s="3" t="s">
        <v>67</v>
      </c>
      <c r="I17" s="3" t="s">
        <v>68</v>
      </c>
      <c r="J17" t="s">
        <v>184</v>
      </c>
      <c r="K17" t="s">
        <v>20</v>
      </c>
      <c r="N17" t="s">
        <v>69</v>
      </c>
      <c r="O17" t="s">
        <v>26</v>
      </c>
    </row>
    <row r="18" spans="1:14" ht="16.5">
      <c r="A18" s="1">
        <v>43173</v>
      </c>
      <c r="B18" t="s">
        <v>27</v>
      </c>
      <c r="C18">
        <v>742.9</v>
      </c>
      <c r="D18">
        <v>27.71</v>
      </c>
      <c r="E18">
        <v>86.35</v>
      </c>
      <c r="F18">
        <v>32.57</v>
      </c>
      <c r="G18" t="s">
        <v>16</v>
      </c>
      <c r="H18" s="3" t="s">
        <v>70</v>
      </c>
      <c r="I18" s="3" t="s">
        <v>71</v>
      </c>
      <c r="J18" t="s">
        <v>117</v>
      </c>
      <c r="K18" t="s">
        <v>51</v>
      </c>
      <c r="N18" t="s">
        <v>72</v>
      </c>
    </row>
    <row r="19" spans="1:14" ht="16.5">
      <c r="A19" s="1">
        <v>43174</v>
      </c>
      <c r="B19" t="s">
        <v>28</v>
      </c>
      <c r="C19">
        <v>638.45</v>
      </c>
      <c r="D19">
        <v>22.25</v>
      </c>
      <c r="E19">
        <v>81.22</v>
      </c>
      <c r="F19">
        <v>24.51</v>
      </c>
      <c r="G19" t="s">
        <v>29</v>
      </c>
      <c r="H19" s="3" t="s">
        <v>73</v>
      </c>
      <c r="I19" s="3" t="s">
        <v>74</v>
      </c>
      <c r="J19" t="s">
        <v>75</v>
      </c>
      <c r="K19" t="s">
        <v>56</v>
      </c>
      <c r="N19" t="s">
        <v>76</v>
      </c>
    </row>
    <row r="20" spans="1:14" ht="16.5">
      <c r="A20" s="1">
        <v>43175</v>
      </c>
      <c r="B20" t="s">
        <v>35</v>
      </c>
      <c r="C20">
        <v>415.83</v>
      </c>
      <c r="D20">
        <v>28.38</v>
      </c>
      <c r="E20">
        <v>17.55</v>
      </c>
      <c r="F20">
        <v>20.62</v>
      </c>
      <c r="G20" t="s">
        <v>77</v>
      </c>
      <c r="H20" s="3" t="s">
        <v>78</v>
      </c>
      <c r="I20" s="3" t="s">
        <v>129</v>
      </c>
      <c r="J20" t="s">
        <v>79</v>
      </c>
      <c r="K20" t="s">
        <v>20</v>
      </c>
      <c r="N20" t="s">
        <v>127</v>
      </c>
    </row>
    <row r="21" spans="1:2" ht="16.5">
      <c r="A21" s="9">
        <v>43176</v>
      </c>
      <c r="B21" t="s">
        <v>42</v>
      </c>
    </row>
    <row r="22" spans="1:2" ht="16.5">
      <c r="A22" s="9">
        <v>43177</v>
      </c>
      <c r="B22" t="s">
        <v>43</v>
      </c>
    </row>
    <row r="23" spans="1:14" ht="16.5">
      <c r="A23" s="1">
        <v>43178</v>
      </c>
      <c r="B23" t="s">
        <v>15</v>
      </c>
      <c r="C23">
        <v>725.83</v>
      </c>
      <c r="D23">
        <v>26.71</v>
      </c>
      <c r="E23">
        <v>91.4</v>
      </c>
      <c r="F23">
        <v>26.32</v>
      </c>
      <c r="G23" t="s">
        <v>16</v>
      </c>
      <c r="H23" s="3" t="s">
        <v>80</v>
      </c>
      <c r="I23" s="3" t="s">
        <v>81</v>
      </c>
      <c r="J23" t="s">
        <v>120</v>
      </c>
      <c r="K23" t="s">
        <v>20</v>
      </c>
      <c r="N23" t="s">
        <v>82</v>
      </c>
    </row>
    <row r="24" spans="1:15" ht="16.5">
      <c r="A24" s="1">
        <v>43179</v>
      </c>
      <c r="B24" t="s">
        <v>22</v>
      </c>
      <c r="C24">
        <v>769.65</v>
      </c>
      <c r="D24">
        <v>27.41</v>
      </c>
      <c r="E24">
        <v>88.36</v>
      </c>
      <c r="F24">
        <v>37.4</v>
      </c>
      <c r="G24" t="s">
        <v>189</v>
      </c>
      <c r="H24" s="3" t="s">
        <v>118</v>
      </c>
      <c r="I24" s="3" t="s">
        <v>83</v>
      </c>
      <c r="J24" t="s">
        <v>84</v>
      </c>
      <c r="K24" t="s">
        <v>66</v>
      </c>
      <c r="N24" t="s">
        <v>85</v>
      </c>
      <c r="O24" t="s">
        <v>26</v>
      </c>
    </row>
    <row r="25" spans="1:14" ht="16.5">
      <c r="A25" s="1">
        <v>43180</v>
      </c>
      <c r="B25" t="s">
        <v>27</v>
      </c>
      <c r="C25">
        <v>690.09</v>
      </c>
      <c r="D25">
        <v>24.2</v>
      </c>
      <c r="E25">
        <v>85.94</v>
      </c>
      <c r="F25">
        <v>27.99</v>
      </c>
      <c r="G25" t="s">
        <v>16</v>
      </c>
      <c r="H25" s="3" t="s">
        <v>119</v>
      </c>
      <c r="I25" s="3" t="s">
        <v>86</v>
      </c>
      <c r="J25" t="s">
        <v>87</v>
      </c>
      <c r="K25" t="s">
        <v>51</v>
      </c>
      <c r="N25" t="s">
        <v>88</v>
      </c>
    </row>
    <row r="26" spans="1:14" ht="16.5">
      <c r="A26" s="1">
        <v>43181</v>
      </c>
      <c r="B26" t="s">
        <v>28</v>
      </c>
      <c r="C26">
        <v>701.46</v>
      </c>
      <c r="D26">
        <v>26.87</v>
      </c>
      <c r="E26">
        <v>79.91</v>
      </c>
      <c r="F26">
        <v>30.79</v>
      </c>
      <c r="G26" t="s">
        <v>29</v>
      </c>
      <c r="H26" s="3" t="s">
        <v>89</v>
      </c>
      <c r="I26" s="3" t="s">
        <v>32</v>
      </c>
      <c r="J26" t="s">
        <v>90</v>
      </c>
      <c r="K26" t="s">
        <v>20</v>
      </c>
      <c r="N26" t="s">
        <v>91</v>
      </c>
    </row>
    <row r="27" spans="1:14" ht="16.5">
      <c r="A27" s="1">
        <v>43182</v>
      </c>
      <c r="B27" t="s">
        <v>35</v>
      </c>
      <c r="C27">
        <v>545.92</v>
      </c>
      <c r="D27">
        <v>18.52</v>
      </c>
      <c r="E27">
        <v>56.79</v>
      </c>
      <c r="F27">
        <v>34.12</v>
      </c>
      <c r="G27" t="s">
        <v>92</v>
      </c>
      <c r="H27" s="3" t="s">
        <v>93</v>
      </c>
      <c r="I27" s="3" t="s">
        <v>115</v>
      </c>
      <c r="J27" t="s">
        <v>94</v>
      </c>
      <c r="K27" t="s">
        <v>33</v>
      </c>
      <c r="N27" t="s">
        <v>126</v>
      </c>
    </row>
    <row r="28" spans="1:2" ht="16.5">
      <c r="A28" s="9">
        <v>43183</v>
      </c>
      <c r="B28" t="s">
        <v>42</v>
      </c>
    </row>
    <row r="29" spans="1:2" ht="16.5">
      <c r="A29" s="9">
        <v>43184</v>
      </c>
      <c r="B29" t="s">
        <v>43</v>
      </c>
    </row>
    <row r="30" spans="1:14" ht="16.5">
      <c r="A30" s="1">
        <v>43185</v>
      </c>
      <c r="B30" t="s">
        <v>15</v>
      </c>
      <c r="C30">
        <v>743.98</v>
      </c>
      <c r="D30">
        <v>27.35</v>
      </c>
      <c r="E30">
        <v>87.48</v>
      </c>
      <c r="F30">
        <v>32.45</v>
      </c>
      <c r="G30" t="s">
        <v>16</v>
      </c>
      <c r="H30" s="3" t="s">
        <v>95</v>
      </c>
      <c r="I30" s="3" t="s">
        <v>49</v>
      </c>
      <c r="J30" t="s">
        <v>96</v>
      </c>
      <c r="K30" t="s">
        <v>51</v>
      </c>
      <c r="N30" t="s">
        <v>97</v>
      </c>
    </row>
    <row r="31" spans="1:15" ht="16.5">
      <c r="A31" s="1">
        <v>43186</v>
      </c>
      <c r="B31" t="s">
        <v>22</v>
      </c>
      <c r="C31">
        <v>809.04</v>
      </c>
      <c r="D31">
        <v>26.21</v>
      </c>
      <c r="E31">
        <v>104.03</v>
      </c>
      <c r="F31">
        <v>34.06</v>
      </c>
      <c r="G31" t="s">
        <v>190</v>
      </c>
      <c r="H31" s="3" t="s">
        <v>98</v>
      </c>
      <c r="I31" s="3" t="s">
        <v>99</v>
      </c>
      <c r="J31" t="s">
        <v>100</v>
      </c>
      <c r="K31" t="s">
        <v>20</v>
      </c>
      <c r="N31" t="s">
        <v>101</v>
      </c>
      <c r="O31" t="s">
        <v>26</v>
      </c>
    </row>
    <row r="32" spans="1:14" ht="16.5">
      <c r="A32" s="1">
        <v>43187</v>
      </c>
      <c r="B32" t="s">
        <v>27</v>
      </c>
      <c r="C32">
        <v>694.9</v>
      </c>
      <c r="D32">
        <v>22.81</v>
      </c>
      <c r="E32">
        <v>93.63</v>
      </c>
      <c r="F32">
        <v>24.76</v>
      </c>
      <c r="G32" t="s">
        <v>16</v>
      </c>
      <c r="H32" s="3" t="s">
        <v>102</v>
      </c>
      <c r="I32" s="3" t="s">
        <v>121</v>
      </c>
      <c r="J32" t="s">
        <v>124</v>
      </c>
      <c r="K32" t="s">
        <v>33</v>
      </c>
      <c r="N32" t="s">
        <v>103</v>
      </c>
    </row>
    <row r="33" spans="1:14" ht="16.5">
      <c r="A33" s="1">
        <v>43188</v>
      </c>
      <c r="B33" t="s">
        <v>28</v>
      </c>
      <c r="C33">
        <v>771.83</v>
      </c>
      <c r="D33">
        <v>26.79</v>
      </c>
      <c r="E33">
        <v>95.39</v>
      </c>
      <c r="F33">
        <v>32.68</v>
      </c>
      <c r="G33" t="s">
        <v>29</v>
      </c>
      <c r="H33" s="3" t="s">
        <v>104</v>
      </c>
      <c r="I33" s="3" t="s">
        <v>84</v>
      </c>
      <c r="J33" t="s">
        <v>74</v>
      </c>
      <c r="K33" t="s">
        <v>20</v>
      </c>
      <c r="N33" t="s">
        <v>105</v>
      </c>
    </row>
    <row r="34" spans="1:14" ht="16.5">
      <c r="A34" s="1">
        <v>43189</v>
      </c>
      <c r="B34" t="s">
        <v>35</v>
      </c>
      <c r="C34">
        <v>873.19</v>
      </c>
      <c r="D34">
        <v>19.85</v>
      </c>
      <c r="E34">
        <v>135.35</v>
      </c>
      <c r="F34">
        <v>32.6</v>
      </c>
      <c r="G34" t="s">
        <v>106</v>
      </c>
      <c r="H34" s="3" t="s">
        <v>107</v>
      </c>
      <c r="I34" s="3" t="s">
        <v>122</v>
      </c>
      <c r="J34" t="s">
        <v>108</v>
      </c>
      <c r="K34" t="s">
        <v>109</v>
      </c>
      <c r="N34" t="s">
        <v>72</v>
      </c>
    </row>
    <row r="35" spans="1:14" ht="16.5">
      <c r="A35" s="1">
        <v>43190</v>
      </c>
      <c r="B35" t="s">
        <v>42</v>
      </c>
      <c r="C35">
        <v>769.64</v>
      </c>
      <c r="D35">
        <v>21.7</v>
      </c>
      <c r="E35">
        <v>111.58</v>
      </c>
      <c r="F35">
        <v>27.42</v>
      </c>
      <c r="G35" t="s">
        <v>16</v>
      </c>
      <c r="H35" s="3" t="s">
        <v>110</v>
      </c>
      <c r="I35" s="3" t="s">
        <v>123</v>
      </c>
      <c r="J35" t="s">
        <v>111</v>
      </c>
      <c r="K35" t="s">
        <v>112</v>
      </c>
      <c r="N35" t="s">
        <v>113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PageLayoutView="0" workbookViewId="0" topLeftCell="A1">
      <selection activeCell="A1" sqref="A1:T46"/>
    </sheetView>
  </sheetViews>
  <sheetFormatPr defaultColWidth="9.00390625" defaultRowHeight="16.5"/>
  <cols>
    <col min="1" max="20" width="10.625" style="10" customWidth="1"/>
    <col min="21" max="28" width="10.625" style="10" hidden="1" customWidth="1"/>
    <col min="29" max="16384" width="9.00390625" style="10" customWidth="1"/>
  </cols>
  <sheetData>
    <row r="1" spans="2:16" ht="60" customHeight="1" thickBot="1">
      <c r="B1" s="106"/>
      <c r="C1" s="106"/>
      <c r="D1" s="106"/>
      <c r="E1" s="106"/>
      <c r="G1" s="105" t="str">
        <f>data!C1</f>
        <v>彰化縣大莊國民小學</v>
      </c>
      <c r="H1" s="105"/>
      <c r="I1" s="105"/>
      <c r="J1" s="105"/>
      <c r="K1" s="105"/>
      <c r="L1" s="107" t="str">
        <f>data!D1</f>
        <v>梅景食品股份有限公司</v>
      </c>
      <c r="M1" s="107"/>
      <c r="N1" s="107"/>
      <c r="O1" s="20" t="s">
        <v>7</v>
      </c>
      <c r="P1" s="11"/>
    </row>
    <row r="2" spans="1:28" ht="19.5" customHeight="1" thickBot="1">
      <c r="A2" s="103">
        <f>IF(data!A2="","",data!A2)</f>
        <v>43157</v>
      </c>
      <c r="B2" s="104"/>
      <c r="C2" s="108" t="str">
        <f>IF(data!B2="","","("&amp;data!B2&amp;")")</f>
        <v>(一)</v>
      </c>
      <c r="D2" s="109"/>
      <c r="E2" s="103">
        <f>IF(data!A3="","",data!A3)</f>
        <v>43158</v>
      </c>
      <c r="F2" s="104"/>
      <c r="G2" s="125" t="str">
        <f>IF(data!B3="","","("&amp;data!B3&amp;")")</f>
        <v>(二)</v>
      </c>
      <c r="H2" s="126"/>
      <c r="I2" s="103">
        <f>IF(data!A4="","",data!A4)</f>
        <v>43159</v>
      </c>
      <c r="J2" s="104"/>
      <c r="K2" s="127" t="str">
        <f>IF(data!B4="","","("&amp;data!B4&amp;")")</f>
        <v>(三)</v>
      </c>
      <c r="L2" s="128"/>
      <c r="M2" s="103">
        <f>IF(data!A5="","",data!A5)</f>
        <v>43160</v>
      </c>
      <c r="N2" s="104"/>
      <c r="O2" s="101" t="str">
        <f>IF(data!B5="","","("&amp;data!B5&amp;")")</f>
        <v>(四)</v>
      </c>
      <c r="P2" s="102"/>
      <c r="Q2" s="103">
        <f>IF(data!A6="","",data!A6)</f>
        <v>43161</v>
      </c>
      <c r="R2" s="104"/>
      <c r="S2" s="101" t="str">
        <f>IF(data!B6="","","("&amp;data!B6&amp;")")</f>
        <v>(五)</v>
      </c>
      <c r="T2" s="102"/>
      <c r="U2" s="103">
        <f>IF(data!A7="","",data!A7)</f>
        <v>43162</v>
      </c>
      <c r="V2" s="104"/>
      <c r="W2" s="101" t="str">
        <f>IF(data!B7="","","("&amp;data!B7&amp;")")</f>
        <v>(六)</v>
      </c>
      <c r="X2" s="101"/>
      <c r="Y2" s="103">
        <f>IF(data!A8="","",data!A8)</f>
        <v>43163</v>
      </c>
      <c r="Z2" s="104"/>
      <c r="AA2" s="101" t="str">
        <f>IF(data!B8="","","("&amp;data!B8&amp;")")</f>
        <v>(日)</v>
      </c>
      <c r="AB2" s="102"/>
    </row>
    <row r="3" spans="1:28" s="12" customFormat="1" ht="19.5" customHeight="1">
      <c r="A3" s="110" t="str">
        <f>IF(data!G2="","",data!G2)</f>
        <v>白米飯</v>
      </c>
      <c r="B3" s="111"/>
      <c r="C3" s="111"/>
      <c r="D3" s="112"/>
      <c r="E3" s="110" t="str">
        <f>IF(data!G3="","",data!G3)</f>
        <v>五穀飯+保久乳</v>
      </c>
      <c r="F3" s="111"/>
      <c r="G3" s="111"/>
      <c r="H3" s="112"/>
      <c r="I3" s="110">
        <f>IF(data!G4="","",data!G4)</f>
      </c>
      <c r="J3" s="111"/>
      <c r="K3" s="111"/>
      <c r="L3" s="112"/>
      <c r="M3" s="110" t="str">
        <f>IF(data!G5="","",data!G5)</f>
        <v>地瓜飯</v>
      </c>
      <c r="N3" s="111"/>
      <c r="O3" s="111"/>
      <c r="P3" s="112"/>
      <c r="Q3" s="110" t="str">
        <f>IF(data!G6="","",data!G6)</f>
        <v>高麗菜飯</v>
      </c>
      <c r="R3" s="111"/>
      <c r="S3" s="111"/>
      <c r="T3" s="112"/>
      <c r="U3" s="129">
        <f>IF(data!G7="","",data!G7)</f>
      </c>
      <c r="V3" s="130"/>
      <c r="W3" s="130"/>
      <c r="X3" s="131"/>
      <c r="Y3" s="138">
        <f>IF(data!G8="","",data!G8)</f>
      </c>
      <c r="Z3" s="130"/>
      <c r="AA3" s="130"/>
      <c r="AB3" s="139"/>
    </row>
    <row r="4" spans="1:28" s="12" customFormat="1" ht="19.5" customHeight="1">
      <c r="A4" s="113" t="str">
        <f>IF(data!H2="","",data!H2)</f>
        <v>糖醋雞丁</v>
      </c>
      <c r="B4" s="114"/>
      <c r="C4" s="114"/>
      <c r="D4" s="115"/>
      <c r="E4" s="113" t="str">
        <f>IF(data!H3="","",data!H3)</f>
        <v>梅干扣肉</v>
      </c>
      <c r="F4" s="114"/>
      <c r="G4" s="114"/>
      <c r="H4" s="115"/>
      <c r="I4" s="116">
        <f>IF(data!H4="","",data!H4)</f>
      </c>
      <c r="J4" s="117"/>
      <c r="K4" s="117"/>
      <c r="L4" s="118"/>
      <c r="M4" s="116" t="str">
        <f>IF(data!H5="","",data!H5)</f>
        <v>黑胡椒燴肉</v>
      </c>
      <c r="N4" s="117"/>
      <c r="O4" s="117"/>
      <c r="P4" s="118"/>
      <c r="Q4" s="116" t="str">
        <f>IF(data!H6="","",data!H6)</f>
        <v>蔥燒豬排</v>
      </c>
      <c r="R4" s="117"/>
      <c r="S4" s="117"/>
      <c r="T4" s="118"/>
      <c r="U4" s="132">
        <f>IF(data!H7="","",data!H7)</f>
      </c>
      <c r="V4" s="133"/>
      <c r="W4" s="133"/>
      <c r="X4" s="134"/>
      <c r="Y4" s="140">
        <f>IF(data!H8="","",data!H8)</f>
      </c>
      <c r="Z4" s="133"/>
      <c r="AA4" s="133"/>
      <c r="AB4" s="141"/>
    </row>
    <row r="5" spans="1:28" s="12" customFormat="1" ht="19.5" customHeight="1">
      <c r="A5" s="116" t="str">
        <f>IF(data!I2="","",data!I2)</f>
        <v>羅漢齋</v>
      </c>
      <c r="B5" s="117"/>
      <c r="C5" s="117"/>
      <c r="D5" s="118"/>
      <c r="E5" s="116" t="str">
        <f>IF(data!I3="","",data!I3)</f>
        <v>麻婆豆腐(豆)</v>
      </c>
      <c r="F5" s="117"/>
      <c r="G5" s="117"/>
      <c r="H5" s="118"/>
      <c r="I5" s="116">
        <f>IF(data!I4="","",data!I4)</f>
      </c>
      <c r="J5" s="117"/>
      <c r="K5" s="117"/>
      <c r="L5" s="118"/>
      <c r="M5" s="116" t="str">
        <f>IF(data!I5="","",data!I5)</f>
        <v>奶焗白菜</v>
      </c>
      <c r="N5" s="117"/>
      <c r="O5" s="117"/>
      <c r="P5" s="118"/>
      <c r="Q5" s="116" t="str">
        <f>IF(data!I6="","",data!I6)</f>
        <v>蒙古烤肉</v>
      </c>
      <c r="R5" s="117"/>
      <c r="S5" s="117"/>
      <c r="T5" s="118"/>
      <c r="U5" s="132">
        <f>IF(data!I7="","",data!I7)</f>
      </c>
      <c r="V5" s="133"/>
      <c r="W5" s="133"/>
      <c r="X5" s="134"/>
      <c r="Y5" s="140">
        <f>IF(data!I8="","",data!I8)</f>
      </c>
      <c r="Z5" s="133"/>
      <c r="AA5" s="133"/>
      <c r="AB5" s="141"/>
    </row>
    <row r="6" spans="1:28" s="12" customFormat="1" ht="19.5" customHeight="1">
      <c r="A6" s="116" t="str">
        <f>IF(data!J2="","",data!J2)</f>
        <v>香酥柳葉魚</v>
      </c>
      <c r="B6" s="117"/>
      <c r="C6" s="117"/>
      <c r="D6" s="118"/>
      <c r="E6" s="116" t="str">
        <f>IF(data!J3="","",data!J3)</f>
        <v>五味豆芽</v>
      </c>
      <c r="F6" s="117"/>
      <c r="G6" s="117"/>
      <c r="H6" s="118"/>
      <c r="I6" s="119">
        <f>IF(data!J4="","",data!J4)</f>
      </c>
      <c r="J6" s="120"/>
      <c r="K6" s="120"/>
      <c r="L6" s="121"/>
      <c r="M6" s="119" t="str">
        <f>IF(data!J5="","",data!J5)</f>
        <v>三色玉米</v>
      </c>
      <c r="N6" s="120"/>
      <c r="O6" s="120"/>
      <c r="P6" s="121"/>
      <c r="Q6" s="116" t="str">
        <f>IF(data!J6="","",data!J6)</f>
        <v>照燒豆腐</v>
      </c>
      <c r="R6" s="117"/>
      <c r="S6" s="117"/>
      <c r="T6" s="118"/>
      <c r="U6" s="132">
        <f>IF(data!J7="","",data!J7)</f>
      </c>
      <c r="V6" s="133"/>
      <c r="W6" s="133"/>
      <c r="X6" s="134"/>
      <c r="Y6" s="140"/>
      <c r="Z6" s="133"/>
      <c r="AA6" s="133"/>
      <c r="AB6" s="141"/>
    </row>
    <row r="7" spans="1:28" s="12" customFormat="1" ht="19.5" customHeight="1">
      <c r="A7" s="119" t="str">
        <f>IF(data!K2="","",data!K2)</f>
        <v>清炒高麗菜</v>
      </c>
      <c r="B7" s="120"/>
      <c r="C7" s="120"/>
      <c r="D7" s="121"/>
      <c r="E7" s="119">
        <f>IF(data!K3="","",data!K3)</f>
      </c>
      <c r="F7" s="120"/>
      <c r="G7" s="120"/>
      <c r="H7" s="121"/>
      <c r="I7" s="119">
        <f>IF(data!K4="","",data!K4)</f>
      </c>
      <c r="J7" s="120"/>
      <c r="K7" s="120"/>
      <c r="L7" s="121"/>
      <c r="M7" s="119" t="str">
        <f>IF(data!K5="","",data!K5)</f>
        <v>炒油菜</v>
      </c>
      <c r="N7" s="120"/>
      <c r="O7" s="120"/>
      <c r="P7" s="121"/>
      <c r="Q7" s="119" t="str">
        <f>IF(data!K6="","",data!K6)</f>
        <v>蒜香鵝白菜</v>
      </c>
      <c r="R7" s="120"/>
      <c r="S7" s="120"/>
      <c r="T7" s="121"/>
      <c r="U7" s="135">
        <f>IF(data!K7="","",data!K7)</f>
      </c>
      <c r="V7" s="136"/>
      <c r="W7" s="136"/>
      <c r="X7" s="137"/>
      <c r="Y7" s="142">
        <f>IF(data!K8="","",data!K8)</f>
      </c>
      <c r="Z7" s="136"/>
      <c r="AA7" s="136"/>
      <c r="AB7" s="143"/>
    </row>
    <row r="8" spans="1:28" s="12" customFormat="1" ht="19.5" customHeight="1">
      <c r="A8" s="116" t="str">
        <f>IF(data!N2="","",data!N2)</f>
        <v>紫菜蛋花湯</v>
      </c>
      <c r="B8" s="117"/>
      <c r="C8" s="117"/>
      <c r="D8" s="118"/>
      <c r="E8" s="116" t="str">
        <f>IF(data!N3="","",data!N3)</f>
        <v>榨菜湯</v>
      </c>
      <c r="F8" s="117"/>
      <c r="G8" s="117"/>
      <c r="H8" s="118"/>
      <c r="I8" s="116">
        <f>IF(data!N4="","",data!N4)</f>
      </c>
      <c r="J8" s="117"/>
      <c r="K8" s="117"/>
      <c r="L8" s="118"/>
      <c r="M8" s="116" t="str">
        <f>IF(data!N5="","",data!N5)</f>
        <v>綠豆薏仁湯</v>
      </c>
      <c r="N8" s="117"/>
      <c r="O8" s="117"/>
      <c r="P8" s="118"/>
      <c r="Q8" s="116" t="str">
        <f>IF(data!N6="","",data!N6)</f>
        <v>玉米海結湯</v>
      </c>
      <c r="R8" s="117"/>
      <c r="S8" s="117"/>
      <c r="T8" s="118"/>
      <c r="U8" s="132">
        <f>IF(data!N7="","",data!N7)</f>
      </c>
      <c r="V8" s="133"/>
      <c r="W8" s="133"/>
      <c r="X8" s="134"/>
      <c r="Y8" s="140">
        <f>IF(data!N8="","",data!N8)</f>
      </c>
      <c r="Z8" s="133"/>
      <c r="AA8" s="133"/>
      <c r="AB8" s="141"/>
    </row>
    <row r="9" spans="1:28" ht="19.5" customHeight="1">
      <c r="A9" s="13" t="s">
        <v>8</v>
      </c>
      <c r="B9" s="14">
        <f>IF(data!C2="","",data!C2)</f>
        <v>634.71</v>
      </c>
      <c r="C9" s="14" t="s">
        <v>9</v>
      </c>
      <c r="D9" s="15">
        <f>IF(data!D2="","",data!D2)</f>
        <v>21.13</v>
      </c>
      <c r="E9" s="21" t="s">
        <v>8</v>
      </c>
      <c r="F9" s="14">
        <f>IF(data!C3="","",data!C3)</f>
        <v>1003.51</v>
      </c>
      <c r="G9" s="14" t="s">
        <v>9</v>
      </c>
      <c r="H9" s="23">
        <f>IF(data!D3="","",data!D3)</f>
        <v>36.47</v>
      </c>
      <c r="I9" s="13" t="s">
        <v>8</v>
      </c>
      <c r="J9" s="14">
        <f>IF(data!C4="","",data!C4)</f>
      </c>
      <c r="K9" s="14" t="s">
        <v>9</v>
      </c>
      <c r="L9" s="15">
        <f>IF(data!D4="","",data!D4)</f>
      </c>
      <c r="M9" s="21" t="s">
        <v>8</v>
      </c>
      <c r="N9" s="14">
        <f>IF(data!C5="","",data!C5)</f>
        <v>814.88</v>
      </c>
      <c r="O9" s="14" t="s">
        <v>9</v>
      </c>
      <c r="P9" s="23">
        <f>IF(data!D5="","",data!D5)</f>
        <v>25.04</v>
      </c>
      <c r="Q9" s="13" t="s">
        <v>8</v>
      </c>
      <c r="R9" s="14">
        <f>IF(data!C6="","",data!C6)</f>
        <v>825.02</v>
      </c>
      <c r="S9" s="14" t="s">
        <v>9</v>
      </c>
      <c r="T9" s="15">
        <f>IF(data!D6="","",data!D6)</f>
        <v>32.43</v>
      </c>
      <c r="U9" s="21" t="s">
        <v>8</v>
      </c>
      <c r="V9" s="14">
        <f>IF(data!C7="","",data!C7)</f>
      </c>
      <c r="W9" s="14" t="s">
        <v>9</v>
      </c>
      <c r="X9" s="23">
        <f>IF(data!D7="","",data!D7)</f>
      </c>
      <c r="Y9" s="13" t="s">
        <v>8</v>
      </c>
      <c r="Z9" s="14">
        <f>IF(data!C8="","",data!C8)</f>
      </c>
      <c r="AA9" s="14" t="s">
        <v>9</v>
      </c>
      <c r="AB9" s="15">
        <f>IF(data!D8="","",data!D8)</f>
      </c>
    </row>
    <row r="10" spans="1:28" ht="19.5" customHeight="1" thickBot="1">
      <c r="A10" s="25" t="s">
        <v>10</v>
      </c>
      <c r="B10" s="26">
        <f>IF(data!E2="","",data!E2)</f>
        <v>84.08</v>
      </c>
      <c r="C10" s="26" t="s">
        <v>11</v>
      </c>
      <c r="D10" s="27">
        <f>IF(data!F2="","",data!F2)</f>
        <v>23.32</v>
      </c>
      <c r="E10" s="28" t="s">
        <v>10</v>
      </c>
      <c r="F10" s="26">
        <f>IF(data!E3="","",data!E3)</f>
        <v>115.79</v>
      </c>
      <c r="G10" s="26" t="s">
        <v>11</v>
      </c>
      <c r="H10" s="29">
        <f>IF(data!F3="","",data!F3)</f>
        <v>46.71</v>
      </c>
      <c r="I10" s="25" t="s">
        <v>10</v>
      </c>
      <c r="J10" s="26">
        <f>IF(data!E4="","",data!E4)</f>
      </c>
      <c r="K10" s="26" t="s">
        <v>11</v>
      </c>
      <c r="L10" s="27">
        <f>IF(data!F4="","",data!F4)</f>
      </c>
      <c r="M10" s="28" t="s">
        <v>10</v>
      </c>
      <c r="N10" s="26">
        <f>IF(data!E5="","",data!E5)</f>
        <v>110.14</v>
      </c>
      <c r="O10" s="26" t="s">
        <v>11</v>
      </c>
      <c r="P10" s="29">
        <f>IF(data!F5="","",data!F5)</f>
        <v>32.2</v>
      </c>
      <c r="Q10" s="25" t="s">
        <v>10</v>
      </c>
      <c r="R10" s="26">
        <f>IF(data!E6="","",data!E6)</f>
        <v>88.38</v>
      </c>
      <c r="S10" s="26" t="s">
        <v>11</v>
      </c>
      <c r="T10" s="27">
        <f>IF(data!F6="","",data!F6)</f>
        <v>39.83</v>
      </c>
      <c r="U10" s="28" t="s">
        <v>10</v>
      </c>
      <c r="V10" s="26">
        <f>IF(data!E7="","",data!E7)</f>
      </c>
      <c r="W10" s="26" t="s">
        <v>11</v>
      </c>
      <c r="X10" s="29">
        <f>IF(data!F7="","",data!F7)</f>
      </c>
      <c r="Y10" s="25" t="s">
        <v>10</v>
      </c>
      <c r="Z10" s="26">
        <f>IF(data!E8="","",data!E8)</f>
      </c>
      <c r="AA10" s="26" t="s">
        <v>11</v>
      </c>
      <c r="AB10" s="27">
        <f>IF(data!F8="","",data!F8)</f>
      </c>
    </row>
    <row r="11" spans="1:28" ht="19.5" customHeight="1" thickBot="1">
      <c r="A11" s="103">
        <f>IF(data!A9="","",data!A9)</f>
        <v>43164</v>
      </c>
      <c r="B11" s="104"/>
      <c r="C11" s="108" t="str">
        <f>IF(data!B9="","","("&amp;data!B9&amp;")")</f>
        <v>(一)</v>
      </c>
      <c r="D11" s="109"/>
      <c r="E11" s="103">
        <f>IF(data!A10="","",data!A10)</f>
        <v>43165</v>
      </c>
      <c r="F11" s="104"/>
      <c r="G11" s="125" t="str">
        <f>IF(data!B10="","","("&amp;data!B10&amp;")")</f>
        <v>(二)</v>
      </c>
      <c r="H11" s="126"/>
      <c r="I11" s="103">
        <f>IF(data!A11="","",data!A11)</f>
        <v>43166</v>
      </c>
      <c r="J11" s="104"/>
      <c r="K11" s="127" t="str">
        <f>IF(data!B11="","","("&amp;data!B11&amp;")")</f>
        <v>(三)</v>
      </c>
      <c r="L11" s="128"/>
      <c r="M11" s="103">
        <f>IF(data!A12="","",data!A12)</f>
        <v>43167</v>
      </c>
      <c r="N11" s="104"/>
      <c r="O11" s="101" t="str">
        <f>IF(data!B12="","","("&amp;data!B12&amp;")")</f>
        <v>(四)</v>
      </c>
      <c r="P11" s="102"/>
      <c r="Q11" s="103">
        <f>IF(data!A13="","",data!A13)</f>
        <v>43168</v>
      </c>
      <c r="R11" s="104"/>
      <c r="S11" s="101" t="str">
        <f>IF(data!B13="","","("&amp;data!B13&amp;")")</f>
        <v>(五)</v>
      </c>
      <c r="T11" s="102"/>
      <c r="U11" s="103">
        <f>IF(data!A14="","",data!A14)</f>
        <v>43169</v>
      </c>
      <c r="V11" s="104"/>
      <c r="W11" s="101" t="str">
        <f>IF(data!B14="","","("&amp;data!B14&amp;")")</f>
        <v>(六)</v>
      </c>
      <c r="X11" s="101"/>
      <c r="Y11" s="103">
        <f>IF(data!A15="","",data!A15)</f>
        <v>43170</v>
      </c>
      <c r="Z11" s="104"/>
      <c r="AA11" s="101" t="str">
        <f>IF(data!B15="","","("&amp;data!B15&amp;")")</f>
        <v>(日)</v>
      </c>
      <c r="AB11" s="102"/>
    </row>
    <row r="12" spans="1:28" s="12" customFormat="1" ht="19.5" customHeight="1">
      <c r="A12" s="110" t="str">
        <f>IF(data!G9="","",data!G9)</f>
        <v>白米飯</v>
      </c>
      <c r="B12" s="111"/>
      <c r="C12" s="111"/>
      <c r="D12" s="112"/>
      <c r="E12" s="110" t="str">
        <f>IF(data!G10="","",data!G10)</f>
        <v>五穀飯+鮮奶</v>
      </c>
      <c r="F12" s="111"/>
      <c r="G12" s="111"/>
      <c r="H12" s="112"/>
      <c r="I12" s="110" t="str">
        <f>IF(data!G11="","",data!G11)</f>
        <v>白米飯</v>
      </c>
      <c r="J12" s="111"/>
      <c r="K12" s="111"/>
      <c r="L12" s="112"/>
      <c r="M12" s="110" t="str">
        <f>IF(data!G12="","",data!G12)</f>
        <v>地瓜飯</v>
      </c>
      <c r="N12" s="111"/>
      <c r="O12" s="111"/>
      <c r="P12" s="112"/>
      <c r="Q12" s="110" t="str">
        <f>IF(data!G13="","",data!G13)</f>
        <v>打拋豬肉麵</v>
      </c>
      <c r="R12" s="111"/>
      <c r="S12" s="111"/>
      <c r="T12" s="112"/>
      <c r="U12" s="132">
        <f>IF(data!G14="","",data!G14)</f>
      </c>
      <c r="V12" s="133"/>
      <c r="W12" s="133"/>
      <c r="X12" s="134"/>
      <c r="Y12" s="140">
        <f>IF(data!G15="","",data!G15)</f>
      </c>
      <c r="Z12" s="133"/>
      <c r="AA12" s="133"/>
      <c r="AB12" s="141"/>
    </row>
    <row r="13" spans="1:28" s="12" customFormat="1" ht="19.5" customHeight="1">
      <c r="A13" s="113" t="str">
        <f>IF(data!H9="","",data!H9)</f>
        <v>洋芋雞丁</v>
      </c>
      <c r="B13" s="114"/>
      <c r="C13" s="114"/>
      <c r="D13" s="115"/>
      <c r="E13" s="116" t="str">
        <f>IF(data!H10="","",data!H10)</f>
        <v>紐約燒肉</v>
      </c>
      <c r="F13" s="117"/>
      <c r="G13" s="117"/>
      <c r="H13" s="118"/>
      <c r="I13" s="116" t="str">
        <f>IF(data!H11="","",data!H11)</f>
        <v>沙茶雞丁</v>
      </c>
      <c r="J13" s="117"/>
      <c r="K13" s="117"/>
      <c r="L13" s="118"/>
      <c r="M13" s="116" t="str">
        <f>IF(data!H12="","",data!H12)</f>
        <v>日式咖哩雞</v>
      </c>
      <c r="N13" s="117"/>
      <c r="O13" s="117"/>
      <c r="P13" s="118"/>
      <c r="Q13" s="116" t="str">
        <f>IF(data!H13="","",data!H13)</f>
        <v>香滷雞腿</v>
      </c>
      <c r="R13" s="117"/>
      <c r="S13" s="117"/>
      <c r="T13" s="118"/>
      <c r="U13" s="132">
        <f>IF(data!H14="","",data!H14)</f>
      </c>
      <c r="V13" s="133"/>
      <c r="W13" s="133"/>
      <c r="X13" s="134"/>
      <c r="Y13" s="140">
        <f>IF(data!H15="","",data!H15)</f>
      </c>
      <c r="Z13" s="133"/>
      <c r="AA13" s="133"/>
      <c r="AB13" s="141"/>
    </row>
    <row r="14" spans="1:28" s="12" customFormat="1" ht="19.5" customHeight="1">
      <c r="A14" s="116" t="str">
        <f>IF(data!I9="","",data!I9)</f>
        <v>糖醋小排</v>
      </c>
      <c r="B14" s="117"/>
      <c r="C14" s="117"/>
      <c r="D14" s="118"/>
      <c r="E14" s="116" t="str">
        <f>IF(data!I10="","",data!I10)</f>
        <v>紅蘿蔔炒蛋</v>
      </c>
      <c r="F14" s="117"/>
      <c r="G14" s="117"/>
      <c r="H14" s="118"/>
      <c r="I14" s="116" t="str">
        <f>IF(data!I11="","",data!I11)</f>
        <v>關東煮</v>
      </c>
      <c r="J14" s="117"/>
      <c r="K14" s="117"/>
      <c r="L14" s="118"/>
      <c r="M14" s="116" t="str">
        <f>IF(data!I12="","",data!I12)</f>
        <v>酥炸柳葉魚(炸.魚)</v>
      </c>
      <c r="N14" s="117"/>
      <c r="O14" s="117"/>
      <c r="P14" s="118"/>
      <c r="Q14" s="116" t="str">
        <f>IF(data!I13="","",data!I13)</f>
        <v>醬燒豆腐(豆)</v>
      </c>
      <c r="R14" s="117"/>
      <c r="S14" s="117"/>
      <c r="T14" s="118"/>
      <c r="U14" s="132">
        <f>IF(data!I14="","",data!I14)</f>
      </c>
      <c r="V14" s="133"/>
      <c r="W14" s="133"/>
      <c r="X14" s="134"/>
      <c r="Y14" s="140">
        <f>IF(data!I15="","",data!I15)</f>
      </c>
      <c r="Z14" s="133"/>
      <c r="AA14" s="133"/>
      <c r="AB14" s="141"/>
    </row>
    <row r="15" spans="1:28" s="12" customFormat="1" ht="19.5" customHeight="1">
      <c r="A15" s="119" t="str">
        <f>IF(data!J9="","",data!J9)</f>
        <v>筍片炒肉絲</v>
      </c>
      <c r="B15" s="120"/>
      <c r="C15" s="120"/>
      <c r="D15" s="121"/>
      <c r="E15" s="119" t="str">
        <f>IF(data!J10="","",data!J10)</f>
        <v>黃瓜鴿蛋</v>
      </c>
      <c r="F15" s="120"/>
      <c r="G15" s="120"/>
      <c r="H15" s="121"/>
      <c r="I15" s="122" t="str">
        <f>IF(data!J11="","",data!J11)</f>
        <v>白菜滷</v>
      </c>
      <c r="J15" s="123"/>
      <c r="K15" s="123"/>
      <c r="L15" s="124"/>
      <c r="M15" s="119" t="str">
        <f>IF(data!J12="","",data!J12)</f>
        <v>越南河粉</v>
      </c>
      <c r="N15" s="120"/>
      <c r="O15" s="120"/>
      <c r="P15" s="121"/>
      <c r="Q15" s="119" t="str">
        <f>IF(data!J13="","",data!J13)</f>
        <v>銀絲卷</v>
      </c>
      <c r="R15" s="120"/>
      <c r="S15" s="120"/>
      <c r="T15" s="121"/>
      <c r="U15" s="135">
        <f>IF(data!J14="","",data!J14)</f>
      </c>
      <c r="V15" s="136"/>
      <c r="W15" s="136"/>
      <c r="X15" s="137"/>
      <c r="Y15" s="142">
        <f>IF(data!J15="","",data!J15)</f>
      </c>
      <c r="Z15" s="136"/>
      <c r="AA15" s="136"/>
      <c r="AB15" s="143"/>
    </row>
    <row r="16" spans="1:28" s="12" customFormat="1" ht="19.5" customHeight="1">
      <c r="A16" s="119" t="str">
        <f>IF(data!K9="","",data!K9)</f>
        <v>炒油菜</v>
      </c>
      <c r="B16" s="120"/>
      <c r="C16" s="120"/>
      <c r="D16" s="121"/>
      <c r="E16" s="116" t="str">
        <f>IF(data!K10="","",data!K10)</f>
        <v>炒鵝白菜</v>
      </c>
      <c r="F16" s="117"/>
      <c r="G16" s="117"/>
      <c r="H16" s="118"/>
      <c r="I16" s="119" t="str">
        <f>IF(data!K11="","",data!K11)</f>
        <v>炒空心菜</v>
      </c>
      <c r="J16" s="120"/>
      <c r="K16" s="120"/>
      <c r="L16" s="121"/>
      <c r="M16" s="119" t="str">
        <f>IF(data!K12="","",data!K12)</f>
        <v>炒油菜</v>
      </c>
      <c r="N16" s="120"/>
      <c r="O16" s="120"/>
      <c r="P16" s="121"/>
      <c r="Q16" s="119" t="str">
        <f>IF(data!K13="","",data!K13)</f>
        <v>炒鵝白菜</v>
      </c>
      <c r="R16" s="120"/>
      <c r="S16" s="120"/>
      <c r="T16" s="121"/>
      <c r="U16" s="135">
        <f>IF(data!K14="","",data!K14)</f>
      </c>
      <c r="V16" s="136"/>
      <c r="W16" s="136"/>
      <c r="X16" s="137"/>
      <c r="Y16" s="142">
        <f>IF(data!K15="","",data!K15)</f>
      </c>
      <c r="Z16" s="136"/>
      <c r="AA16" s="136"/>
      <c r="AB16" s="143"/>
    </row>
    <row r="17" spans="1:28" s="12" customFormat="1" ht="19.5" customHeight="1">
      <c r="A17" s="116" t="str">
        <f>IF(data!N9="","",data!N9)</f>
        <v>番茄蛋花湯</v>
      </c>
      <c r="B17" s="117"/>
      <c r="C17" s="117"/>
      <c r="D17" s="118"/>
      <c r="E17" s="116" t="str">
        <f>IF(data!N10="","",data!N10)</f>
        <v>冬瓜雞湯</v>
      </c>
      <c r="F17" s="117"/>
      <c r="G17" s="117"/>
      <c r="H17" s="118"/>
      <c r="I17" s="116" t="str">
        <f>IF(data!N11="","",data!N11)</f>
        <v>酸辣湯</v>
      </c>
      <c r="J17" s="117"/>
      <c r="K17" s="117"/>
      <c r="L17" s="118"/>
      <c r="M17" s="116" t="str">
        <f>IF(data!N12="","",data!N12)</f>
        <v>白菜菇菇湯</v>
      </c>
      <c r="N17" s="117"/>
      <c r="O17" s="117"/>
      <c r="P17" s="118"/>
      <c r="Q17" s="116" t="str">
        <f>IF(data!N13="","",data!N13)</f>
        <v>筍片排骨湯(醃)</v>
      </c>
      <c r="R17" s="117"/>
      <c r="S17" s="117"/>
      <c r="T17" s="118"/>
      <c r="U17" s="132">
        <f>IF(data!N14="","",data!N14)</f>
      </c>
      <c r="V17" s="133"/>
      <c r="W17" s="133"/>
      <c r="X17" s="134"/>
      <c r="Y17" s="140">
        <f>IF(data!N15="","",data!N15)</f>
      </c>
      <c r="Z17" s="133"/>
      <c r="AA17" s="133"/>
      <c r="AB17" s="141"/>
    </row>
    <row r="18" spans="1:28" ht="19.5" customHeight="1">
      <c r="A18" s="13" t="s">
        <v>8</v>
      </c>
      <c r="B18" s="14">
        <f>IF(data!C9="","",data!C9)</f>
        <v>700.36</v>
      </c>
      <c r="C18" s="14" t="s">
        <v>9</v>
      </c>
      <c r="D18" s="15">
        <f>IF(data!D9="","",data!D9)</f>
        <v>23.69</v>
      </c>
      <c r="E18" s="21" t="s">
        <v>8</v>
      </c>
      <c r="F18" s="14">
        <f>IF(data!C10="","",data!C10)</f>
        <v>814.54</v>
      </c>
      <c r="G18" s="14" t="s">
        <v>9</v>
      </c>
      <c r="H18" s="23">
        <f>IF(data!D10="","",data!D10)</f>
        <v>29.93</v>
      </c>
      <c r="I18" s="13" t="s">
        <v>8</v>
      </c>
      <c r="J18" s="14">
        <f>IF(data!C11="","",data!C11)</f>
        <v>705.93</v>
      </c>
      <c r="K18" s="14" t="s">
        <v>9</v>
      </c>
      <c r="L18" s="15">
        <f>IF(data!D11="","",data!D11)</f>
        <v>23.9</v>
      </c>
      <c r="M18" s="21" t="s">
        <v>8</v>
      </c>
      <c r="N18" s="14">
        <f>IF(data!C12="","",data!C12)</f>
        <v>625.59</v>
      </c>
      <c r="O18" s="14" t="s">
        <v>9</v>
      </c>
      <c r="P18" s="23">
        <f>IF(data!D12="","",data!D12)</f>
        <v>18.08</v>
      </c>
      <c r="Q18" s="13" t="s">
        <v>8</v>
      </c>
      <c r="R18" s="14">
        <f>IF(data!C13="","",data!C13)</f>
        <v>933.8</v>
      </c>
      <c r="S18" s="14" t="s">
        <v>9</v>
      </c>
      <c r="T18" s="15">
        <f>IF(data!D13="","",data!D13)</f>
        <v>25.36</v>
      </c>
      <c r="U18" s="21" t="s">
        <v>8</v>
      </c>
      <c r="V18" s="14">
        <f>IF(data!C14="","",data!C14)</f>
      </c>
      <c r="W18" s="14" t="s">
        <v>9</v>
      </c>
      <c r="X18" s="23">
        <f>IF(data!D14="","",data!D14)</f>
      </c>
      <c r="Y18" s="13" t="s">
        <v>8</v>
      </c>
      <c r="Z18" s="14">
        <f>IF(data!C15="","",data!C15)</f>
      </c>
      <c r="AA18" s="14" t="s">
        <v>9</v>
      </c>
      <c r="AB18" s="15">
        <f>IF(data!D15="","",data!D15)</f>
      </c>
    </row>
    <row r="19" spans="1:28" ht="19.5" customHeight="1" thickBot="1">
      <c r="A19" s="16" t="s">
        <v>10</v>
      </c>
      <c r="B19" s="17">
        <f>IF(data!E9="","",data!E9)</f>
        <v>89.87</v>
      </c>
      <c r="C19" s="17" t="s">
        <v>11</v>
      </c>
      <c r="D19" s="18">
        <f>IF(data!F9="","",data!F9)</f>
        <v>27.68</v>
      </c>
      <c r="E19" s="22" t="s">
        <v>10</v>
      </c>
      <c r="F19" s="17">
        <f>IF(data!E10="","",data!E10)</f>
        <v>93.24</v>
      </c>
      <c r="G19" s="17" t="s">
        <v>11</v>
      </c>
      <c r="H19" s="24">
        <f>IF(data!F10="","",data!F10)</f>
        <v>37.83</v>
      </c>
      <c r="I19" s="16" t="s">
        <v>10</v>
      </c>
      <c r="J19" s="17">
        <f>IF(data!E11="","",data!E11)</f>
        <v>90.18</v>
      </c>
      <c r="K19" s="17" t="s">
        <v>11</v>
      </c>
      <c r="L19" s="18">
        <f>IF(data!F11="","",data!F11)</f>
        <v>28.19</v>
      </c>
      <c r="M19" s="22" t="s">
        <v>10</v>
      </c>
      <c r="N19" s="17">
        <f>IF(data!E12="","",data!E12)</f>
        <v>88.27</v>
      </c>
      <c r="O19" s="17" t="s">
        <v>11</v>
      </c>
      <c r="P19" s="24">
        <f>IF(data!F12="","",data!F12)</f>
        <v>23.58</v>
      </c>
      <c r="Q19" s="16" t="s">
        <v>10</v>
      </c>
      <c r="R19" s="17">
        <f>IF(data!E13="","",data!E13)</f>
        <v>134.79</v>
      </c>
      <c r="S19" s="17" t="s">
        <v>11</v>
      </c>
      <c r="T19" s="18">
        <f>IF(data!F13="","",data!F13)</f>
        <v>35.77</v>
      </c>
      <c r="U19" s="22" t="s">
        <v>10</v>
      </c>
      <c r="V19" s="17">
        <f>IF(data!E14="","",data!E14)</f>
      </c>
      <c r="W19" s="17" t="s">
        <v>11</v>
      </c>
      <c r="X19" s="24">
        <f>IF(data!F14="","",data!F14)</f>
      </c>
      <c r="Y19" s="16" t="s">
        <v>10</v>
      </c>
      <c r="Z19" s="17">
        <f>IF(data!E15="","",data!E15)</f>
      </c>
      <c r="AA19" s="17" t="s">
        <v>11</v>
      </c>
      <c r="AB19" s="18">
        <f>IF(data!F15="","",data!F15)</f>
      </c>
    </row>
    <row r="20" spans="1:28" ht="19.5" customHeight="1" thickBot="1">
      <c r="A20" s="103">
        <f>IF(data!A16="","",data!A16)</f>
        <v>43171</v>
      </c>
      <c r="B20" s="104"/>
      <c r="C20" s="108" t="str">
        <f>IF(data!B16="","","("&amp;data!B16&amp;")")</f>
        <v>(一)</v>
      </c>
      <c r="D20" s="109"/>
      <c r="E20" s="103">
        <f>IF(data!A17="","",data!A17)</f>
        <v>43172</v>
      </c>
      <c r="F20" s="104"/>
      <c r="G20" s="125" t="str">
        <f>IF(data!B17="","","("&amp;data!B17&amp;")")</f>
        <v>(二)</v>
      </c>
      <c r="H20" s="126"/>
      <c r="I20" s="103">
        <f>IF(data!A18="","",data!A18)</f>
        <v>43173</v>
      </c>
      <c r="J20" s="104"/>
      <c r="K20" s="127" t="str">
        <f>IF(data!B18="","","("&amp;data!B18&amp;")")</f>
        <v>(三)</v>
      </c>
      <c r="L20" s="128"/>
      <c r="M20" s="103">
        <f>IF(data!A19="","",data!A19)</f>
        <v>43174</v>
      </c>
      <c r="N20" s="104"/>
      <c r="O20" s="101" t="str">
        <f>IF(data!B19="","","("&amp;data!B19&amp;")")</f>
        <v>(四)</v>
      </c>
      <c r="P20" s="102"/>
      <c r="Q20" s="103">
        <f>IF(data!A20="","",data!A20)</f>
        <v>43175</v>
      </c>
      <c r="R20" s="104"/>
      <c r="S20" s="101" t="str">
        <f>IF(data!B20="","","("&amp;data!B20&amp;")")</f>
        <v>(五)</v>
      </c>
      <c r="T20" s="102"/>
      <c r="U20" s="103">
        <f>IF(data!A21="","",data!A21)</f>
        <v>43176</v>
      </c>
      <c r="V20" s="104"/>
      <c r="W20" s="101" t="str">
        <f>IF(data!B21="","","("&amp;data!B21&amp;")")</f>
        <v>(六)</v>
      </c>
      <c r="X20" s="101"/>
      <c r="Y20" s="103">
        <f>IF(data!A22="","",data!A22)</f>
        <v>43177</v>
      </c>
      <c r="Z20" s="104"/>
      <c r="AA20" s="101" t="str">
        <f>IF(data!B22="","","("&amp;data!B22&amp;")")</f>
        <v>(日)</v>
      </c>
      <c r="AB20" s="102"/>
    </row>
    <row r="21" spans="1:28" s="12" customFormat="1" ht="19.5" customHeight="1">
      <c r="A21" s="110" t="str">
        <f>IF(data!G16="","",data!G16)</f>
        <v>白米飯</v>
      </c>
      <c r="B21" s="111"/>
      <c r="C21" s="111"/>
      <c r="D21" s="112"/>
      <c r="E21" s="110" t="str">
        <f>IF(data!G17="","",data!G17)</f>
        <v>五穀飯+水果</v>
      </c>
      <c r="F21" s="111"/>
      <c r="G21" s="111"/>
      <c r="H21" s="112"/>
      <c r="I21" s="110" t="str">
        <f>IF(data!G18="","",data!G18)</f>
        <v>白米飯</v>
      </c>
      <c r="J21" s="111"/>
      <c r="K21" s="111"/>
      <c r="L21" s="112"/>
      <c r="M21" s="110" t="str">
        <f>IF(data!G19="","",data!G19)</f>
        <v>地瓜飯</v>
      </c>
      <c r="N21" s="111"/>
      <c r="O21" s="111"/>
      <c r="P21" s="112"/>
      <c r="Q21" s="110" t="str">
        <f>IF(data!G20="","",data!G20)</f>
        <v>海苔香鬆飯</v>
      </c>
      <c r="R21" s="111"/>
      <c r="S21" s="111"/>
      <c r="T21" s="112"/>
      <c r="U21" s="132">
        <f>IF(data!G21="","",data!G21)</f>
      </c>
      <c r="V21" s="133"/>
      <c r="W21" s="133"/>
      <c r="X21" s="134"/>
      <c r="Y21" s="140">
        <f>IF(data!G22="","",data!G22)</f>
      </c>
      <c r="Z21" s="133"/>
      <c r="AA21" s="133"/>
      <c r="AB21" s="141"/>
    </row>
    <row r="22" spans="1:28" s="12" customFormat="1" ht="19.5" customHeight="1">
      <c r="A22" s="113" t="str">
        <f>IF(data!H16="","",data!H16)</f>
        <v>京都排骨</v>
      </c>
      <c r="B22" s="114"/>
      <c r="C22" s="114"/>
      <c r="D22" s="115"/>
      <c r="E22" s="116" t="str">
        <f>IF(data!H17="","",data!H17)</f>
        <v>醬燒鴨丁</v>
      </c>
      <c r="F22" s="117"/>
      <c r="G22" s="117"/>
      <c r="H22" s="118"/>
      <c r="I22" s="116" t="str">
        <f>IF(data!H18="","",data!H18)</f>
        <v>紅K雞丁</v>
      </c>
      <c r="J22" s="117"/>
      <c r="K22" s="117"/>
      <c r="L22" s="118"/>
      <c r="M22" s="116" t="str">
        <f>IF(data!H19="","",data!H19)</f>
        <v>茄汁魚丁</v>
      </c>
      <c r="N22" s="117"/>
      <c r="O22" s="117"/>
      <c r="P22" s="118"/>
      <c r="Q22" s="116" t="str">
        <f>IF(data!H20="","",data!H20)</f>
        <v>香滷排骨</v>
      </c>
      <c r="R22" s="117"/>
      <c r="S22" s="117"/>
      <c r="T22" s="118"/>
      <c r="U22" s="132">
        <f>IF(data!H21="","",data!H21)</f>
      </c>
      <c r="V22" s="133"/>
      <c r="W22" s="133"/>
      <c r="X22" s="134"/>
      <c r="Y22" s="140">
        <f>IF(data!H22="","",data!H22)</f>
      </c>
      <c r="Z22" s="133"/>
      <c r="AA22" s="133"/>
      <c r="AB22" s="141"/>
    </row>
    <row r="23" spans="1:28" s="12" customFormat="1" ht="19.5" customHeight="1">
      <c r="A23" s="116" t="str">
        <f>IF(data!I16="","",data!I16)</f>
        <v>玉米炒蛋</v>
      </c>
      <c r="B23" s="117"/>
      <c r="C23" s="117"/>
      <c r="D23" s="118"/>
      <c r="E23" s="116" t="str">
        <f>IF(data!I17="","",data!I17)</f>
        <v>八寶肉燥</v>
      </c>
      <c r="F23" s="117"/>
      <c r="G23" s="117"/>
      <c r="H23" s="118"/>
      <c r="I23" s="116" t="str">
        <f>IF(data!I18="","",data!I18)</f>
        <v>五福臨門</v>
      </c>
      <c r="J23" s="117"/>
      <c r="K23" s="117"/>
      <c r="L23" s="118"/>
      <c r="M23" s="119" t="str">
        <f>IF(data!I19="","",data!I19)</f>
        <v>螞蟻上樹</v>
      </c>
      <c r="N23" s="120"/>
      <c r="O23" s="120"/>
      <c r="P23" s="121"/>
      <c r="Q23" s="119" t="str">
        <f>IF(data!I20="","",data!I20)</f>
        <v>沙茶炒三絲</v>
      </c>
      <c r="R23" s="120"/>
      <c r="S23" s="120"/>
      <c r="T23" s="121"/>
      <c r="U23" s="135">
        <f>IF(data!I21="","",data!I21)</f>
      </c>
      <c r="V23" s="136"/>
      <c r="W23" s="136"/>
      <c r="X23" s="137"/>
      <c r="Y23" s="142">
        <f>IF(data!I22="","",data!I22)</f>
      </c>
      <c r="Z23" s="136"/>
      <c r="AA23" s="136"/>
      <c r="AB23" s="143"/>
    </row>
    <row r="24" spans="1:28" s="12" customFormat="1" ht="19.5" customHeight="1">
      <c r="A24" s="119" t="str">
        <f>IF(data!J16="","",data!J16)</f>
        <v>糖醋什錦(豆)</v>
      </c>
      <c r="B24" s="120"/>
      <c r="C24" s="120"/>
      <c r="D24" s="121"/>
      <c r="E24" s="119" t="str">
        <f>IF(data!J17="","",data!J17)</f>
        <v>五香滷味(加)</v>
      </c>
      <c r="F24" s="120"/>
      <c r="G24" s="120"/>
      <c r="H24" s="121"/>
      <c r="I24" s="119" t="str">
        <f>IF(data!J18="","",data!J18)</f>
        <v>醬燒豆腐(豆)</v>
      </c>
      <c r="J24" s="120"/>
      <c r="K24" s="120"/>
      <c r="L24" s="121"/>
      <c r="M24" s="116" t="str">
        <f>IF(data!J19="","",data!J19)</f>
        <v>番茄炒蛋</v>
      </c>
      <c r="N24" s="117"/>
      <c r="O24" s="117"/>
      <c r="P24" s="118"/>
      <c r="Q24" s="116" t="str">
        <f>IF(data!J20="","",data!J20)</f>
        <v>奶皇包</v>
      </c>
      <c r="R24" s="117"/>
      <c r="S24" s="117"/>
      <c r="T24" s="118"/>
      <c r="U24" s="132">
        <f>IF(data!J21="","",data!J21)</f>
      </c>
      <c r="V24" s="133"/>
      <c r="W24" s="133"/>
      <c r="X24" s="134"/>
      <c r="Y24" s="140">
        <f>IF(data!J22="","",data!J22)</f>
      </c>
      <c r="Z24" s="133"/>
      <c r="AA24" s="133"/>
      <c r="AB24" s="141"/>
    </row>
    <row r="25" spans="1:28" s="12" customFormat="1" ht="19.5" customHeight="1">
      <c r="A25" s="119" t="str">
        <f>IF(data!K16="","",data!K16)</f>
        <v>鐵板豆芽菜</v>
      </c>
      <c r="B25" s="120"/>
      <c r="C25" s="120"/>
      <c r="D25" s="121"/>
      <c r="E25" s="116" t="str">
        <f>IF(data!K17="","",data!K17)</f>
        <v>清炒高麗菜</v>
      </c>
      <c r="F25" s="117"/>
      <c r="G25" s="117"/>
      <c r="H25" s="118"/>
      <c r="I25" s="119" t="str">
        <f>IF(data!K18="","",data!K18)</f>
        <v>炒鵝白菜</v>
      </c>
      <c r="J25" s="120"/>
      <c r="K25" s="120"/>
      <c r="L25" s="121"/>
      <c r="M25" s="119" t="str">
        <f>IF(data!K19="","",data!K19)</f>
        <v>炒空心菜</v>
      </c>
      <c r="N25" s="120"/>
      <c r="O25" s="120"/>
      <c r="P25" s="121"/>
      <c r="Q25" s="119" t="str">
        <f>IF(data!K20="","",data!K20)</f>
        <v>清炒高麗菜</v>
      </c>
      <c r="R25" s="120"/>
      <c r="S25" s="120"/>
      <c r="T25" s="121"/>
      <c r="U25" s="135">
        <f>IF(data!K21="","",data!K21)</f>
      </c>
      <c r="V25" s="136"/>
      <c r="W25" s="136"/>
      <c r="X25" s="137"/>
      <c r="Y25" s="142">
        <f>IF(data!K22="","",data!K22)</f>
      </c>
      <c r="Z25" s="136"/>
      <c r="AA25" s="136"/>
      <c r="AB25" s="143"/>
    </row>
    <row r="26" spans="1:28" s="12" customFormat="1" ht="19.5" customHeight="1">
      <c r="A26" s="116" t="str">
        <f>IF(data!N16="","",data!N16)</f>
        <v>紫菜蛋花湯</v>
      </c>
      <c r="B26" s="117"/>
      <c r="C26" s="117"/>
      <c r="D26" s="118"/>
      <c r="E26" s="116" t="str">
        <f>IF(data!N17="","",data!N17)</f>
        <v>南瓜排骨湯</v>
      </c>
      <c r="F26" s="117"/>
      <c r="G26" s="117"/>
      <c r="H26" s="118"/>
      <c r="I26" s="116" t="str">
        <f>IF(data!N18="","",data!N18)</f>
        <v>結頭湯</v>
      </c>
      <c r="J26" s="117"/>
      <c r="K26" s="117"/>
      <c r="L26" s="118"/>
      <c r="M26" s="116" t="str">
        <f>IF(data!N19="","",data!N19)</f>
        <v>海帶芽油豆腐湯</v>
      </c>
      <c r="N26" s="117"/>
      <c r="O26" s="117"/>
      <c r="P26" s="118"/>
      <c r="Q26" s="116" t="str">
        <f>IF(data!N20="","",data!N20)</f>
        <v>酸菜豬血湯(醃)</v>
      </c>
      <c r="R26" s="117"/>
      <c r="S26" s="117"/>
      <c r="T26" s="118"/>
      <c r="U26" s="132">
        <f>IF(data!N21="","",data!N21)</f>
      </c>
      <c r="V26" s="133"/>
      <c r="W26" s="133"/>
      <c r="X26" s="134"/>
      <c r="Y26" s="140">
        <f>IF(data!N22="","",data!N22)</f>
      </c>
      <c r="Z26" s="133"/>
      <c r="AA26" s="133"/>
      <c r="AB26" s="141"/>
    </row>
    <row r="27" spans="1:28" ht="19.5" customHeight="1">
      <c r="A27" s="13" t="s">
        <v>8</v>
      </c>
      <c r="B27" s="14">
        <f>IF(data!C16="","",data!C16)</f>
        <v>749.5</v>
      </c>
      <c r="C27" s="14" t="s">
        <v>9</v>
      </c>
      <c r="D27" s="15">
        <f>IF(data!D16="","",data!D16)</f>
        <v>32.81</v>
      </c>
      <c r="E27" s="21" t="s">
        <v>8</v>
      </c>
      <c r="F27" s="14">
        <f>IF(data!C17="","",data!C17)</f>
        <v>871.94</v>
      </c>
      <c r="G27" s="14" t="s">
        <v>9</v>
      </c>
      <c r="H27" s="23">
        <f>IF(data!D17="","",data!D17)</f>
        <v>31.78</v>
      </c>
      <c r="I27" s="13" t="s">
        <v>8</v>
      </c>
      <c r="J27" s="14">
        <f>IF(data!C18="","",data!C18)</f>
        <v>742.9</v>
      </c>
      <c r="K27" s="14" t="s">
        <v>9</v>
      </c>
      <c r="L27" s="15">
        <f>IF(data!D18="","",data!D18)</f>
        <v>27.71</v>
      </c>
      <c r="M27" s="21" t="s">
        <v>8</v>
      </c>
      <c r="N27" s="14">
        <f>IF(data!C19="","",data!C19)</f>
        <v>638.45</v>
      </c>
      <c r="O27" s="14" t="s">
        <v>9</v>
      </c>
      <c r="P27" s="23">
        <f>IF(data!D19="","",data!D19)</f>
        <v>22.25</v>
      </c>
      <c r="Q27" s="13" t="s">
        <v>8</v>
      </c>
      <c r="R27" s="14">
        <f>IF(data!C20="","",data!C20)</f>
        <v>415.83</v>
      </c>
      <c r="S27" s="14" t="s">
        <v>9</v>
      </c>
      <c r="T27" s="15">
        <f>IF(data!D20="","",data!D20)</f>
        <v>28.38</v>
      </c>
      <c r="U27" s="21" t="s">
        <v>8</v>
      </c>
      <c r="V27" s="14">
        <f>IF(data!C21="","",data!C21)</f>
      </c>
      <c r="W27" s="14" t="s">
        <v>9</v>
      </c>
      <c r="X27" s="23">
        <f>IF(data!D21="","",data!D21)</f>
      </c>
      <c r="Y27" s="13" t="s">
        <v>8</v>
      </c>
      <c r="Z27" s="14">
        <f>IF(data!C22="","",data!C22)</f>
      </c>
      <c r="AA27" s="14" t="s">
        <v>9</v>
      </c>
      <c r="AB27" s="15">
        <f>IF(data!D22="","",data!D22)</f>
      </c>
    </row>
    <row r="28" spans="1:28" ht="19.5" customHeight="1" thickBot="1">
      <c r="A28" s="25" t="s">
        <v>10</v>
      </c>
      <c r="B28" s="26">
        <f>IF(data!E16="","",data!E16)</f>
        <v>71.38</v>
      </c>
      <c r="C28" s="26" t="s">
        <v>11</v>
      </c>
      <c r="D28" s="27">
        <f>IF(data!F16="","",data!F16)</f>
        <v>37.71</v>
      </c>
      <c r="E28" s="28" t="s">
        <v>10</v>
      </c>
      <c r="F28" s="26">
        <f>IF(data!E17="","",data!E17)</f>
        <v>100.11</v>
      </c>
      <c r="G28" s="26" t="s">
        <v>11</v>
      </c>
      <c r="H28" s="29">
        <f>IF(data!F17="","",data!F17)</f>
        <v>40.84</v>
      </c>
      <c r="I28" s="25" t="s">
        <v>10</v>
      </c>
      <c r="J28" s="26">
        <f>IF(data!E18="","",data!E18)</f>
        <v>86.35</v>
      </c>
      <c r="K28" s="26" t="s">
        <v>11</v>
      </c>
      <c r="L28" s="27">
        <f>IF(data!F18="","",data!F18)</f>
        <v>32.57</v>
      </c>
      <c r="M28" s="28" t="s">
        <v>10</v>
      </c>
      <c r="N28" s="26">
        <f>IF(data!E19="","",data!E19)</f>
        <v>81.22</v>
      </c>
      <c r="O28" s="26" t="s">
        <v>11</v>
      </c>
      <c r="P28" s="29">
        <f>IF(data!F19="","",data!F19)</f>
        <v>24.51</v>
      </c>
      <c r="Q28" s="25" t="s">
        <v>10</v>
      </c>
      <c r="R28" s="26">
        <f>IF(data!E20="","",data!E20)</f>
        <v>17.55</v>
      </c>
      <c r="S28" s="26" t="s">
        <v>11</v>
      </c>
      <c r="T28" s="27">
        <f>IF(data!F20="","",data!F20)</f>
        <v>20.62</v>
      </c>
      <c r="U28" s="28" t="s">
        <v>10</v>
      </c>
      <c r="V28" s="26">
        <f>IF(data!E21="","",data!E21)</f>
      </c>
      <c r="W28" s="26" t="s">
        <v>11</v>
      </c>
      <c r="X28" s="29">
        <f>IF(data!F21="","",data!F21)</f>
      </c>
      <c r="Y28" s="25" t="s">
        <v>10</v>
      </c>
      <c r="Z28" s="26">
        <f>IF(data!E22="","",data!E22)</f>
      </c>
      <c r="AA28" s="26" t="s">
        <v>11</v>
      </c>
      <c r="AB28" s="27">
        <f>IF(data!F22="","",data!F22)</f>
      </c>
    </row>
    <row r="29" spans="1:28" ht="19.5" customHeight="1" thickBot="1">
      <c r="A29" s="103">
        <f>IF(data!A23="","",data!A23)</f>
        <v>43178</v>
      </c>
      <c r="B29" s="104"/>
      <c r="C29" s="108" t="str">
        <f>IF(data!B23="","","("&amp;data!B23&amp;")")</f>
        <v>(一)</v>
      </c>
      <c r="D29" s="109"/>
      <c r="E29" s="103">
        <f>IF(data!A24="","",data!A24)</f>
        <v>43179</v>
      </c>
      <c r="F29" s="104"/>
      <c r="G29" s="125" t="str">
        <f>IF(data!B24="","","("&amp;data!B24&amp;")")</f>
        <v>(二)</v>
      </c>
      <c r="H29" s="126"/>
      <c r="I29" s="103">
        <f>IF(data!A25="","",data!A25)</f>
        <v>43180</v>
      </c>
      <c r="J29" s="104"/>
      <c r="K29" s="127" t="str">
        <f>IF(data!B25="","","("&amp;data!B25&amp;")")</f>
        <v>(三)</v>
      </c>
      <c r="L29" s="128"/>
      <c r="M29" s="103">
        <f>IF(data!A26="","",data!A26)</f>
        <v>43181</v>
      </c>
      <c r="N29" s="104"/>
      <c r="O29" s="101" t="str">
        <f>IF(data!B26="","","("&amp;data!B26&amp;")")</f>
        <v>(四)</v>
      </c>
      <c r="P29" s="102"/>
      <c r="Q29" s="103">
        <f>IF(data!A27="","",data!A27)</f>
        <v>43182</v>
      </c>
      <c r="R29" s="104"/>
      <c r="S29" s="101" t="str">
        <f>IF(data!B27="","","("&amp;data!B27&amp;")")</f>
        <v>(五)</v>
      </c>
      <c r="T29" s="102"/>
      <c r="U29" s="103">
        <f>IF(data!A28="","",data!A28)</f>
        <v>43183</v>
      </c>
      <c r="V29" s="104"/>
      <c r="W29" s="101" t="str">
        <f>IF(data!B28="","","("&amp;data!B28&amp;")")</f>
        <v>(六)</v>
      </c>
      <c r="X29" s="101"/>
      <c r="Y29" s="103">
        <f>IF(data!A29="","",data!A29)</f>
        <v>43184</v>
      </c>
      <c r="Z29" s="104"/>
      <c r="AA29" s="101" t="str">
        <f>IF(data!B29="","","("&amp;data!B29&amp;")")</f>
        <v>(日)</v>
      </c>
      <c r="AB29" s="102"/>
    </row>
    <row r="30" spans="1:28" s="12" customFormat="1" ht="19.5" customHeight="1">
      <c r="A30" s="110" t="str">
        <f>IF(data!G23="","",data!G23)</f>
        <v>白米飯</v>
      </c>
      <c r="B30" s="111"/>
      <c r="C30" s="111"/>
      <c r="D30" s="112"/>
      <c r="E30" s="110" t="str">
        <f>IF(data!G24="","",data!G24)</f>
        <v>五穀飯+鮮奶</v>
      </c>
      <c r="F30" s="111"/>
      <c r="G30" s="111"/>
      <c r="H30" s="112"/>
      <c r="I30" s="110" t="str">
        <f>IF(data!G25="","",data!G25)</f>
        <v>白米飯</v>
      </c>
      <c r="J30" s="111"/>
      <c r="K30" s="111"/>
      <c r="L30" s="112"/>
      <c r="M30" s="110" t="str">
        <f>IF(data!G26="","",data!G26)</f>
        <v>地瓜飯</v>
      </c>
      <c r="N30" s="111"/>
      <c r="O30" s="111"/>
      <c r="P30" s="112"/>
      <c r="Q30" s="110" t="str">
        <f>IF(data!G27="","",data!G27)</f>
        <v>肉醬義大利麵</v>
      </c>
      <c r="R30" s="111"/>
      <c r="S30" s="111"/>
      <c r="T30" s="112"/>
      <c r="U30" s="132">
        <f>IF(data!G28="","",data!G28)</f>
      </c>
      <c r="V30" s="133"/>
      <c r="W30" s="133"/>
      <c r="X30" s="134"/>
      <c r="Y30" s="140">
        <f>IF(data!G29="","",data!G29)</f>
      </c>
      <c r="Z30" s="133"/>
      <c r="AA30" s="133"/>
      <c r="AB30" s="141"/>
    </row>
    <row r="31" spans="1:28" s="12" customFormat="1" ht="19.5" customHeight="1">
      <c r="A31" s="113" t="str">
        <f>IF(data!H23="","",data!H23)</f>
        <v>泰式椒麻雞</v>
      </c>
      <c r="B31" s="114"/>
      <c r="C31" s="114"/>
      <c r="D31" s="115"/>
      <c r="E31" s="116" t="str">
        <f>IF(data!H24="","",data!H24)</f>
        <v>鹹酥雞(炸)</v>
      </c>
      <c r="F31" s="117"/>
      <c r="G31" s="117"/>
      <c r="H31" s="118"/>
      <c r="I31" s="116" t="str">
        <f>IF(data!H25="","",data!H25)</f>
        <v>香酥柳葉魚*2(炸.魚)</v>
      </c>
      <c r="J31" s="117"/>
      <c r="K31" s="117"/>
      <c r="L31" s="118"/>
      <c r="M31" s="116" t="str">
        <f>IF(data!H26="","",data!H26)</f>
        <v>紅燒肉丁</v>
      </c>
      <c r="N31" s="117"/>
      <c r="O31" s="117"/>
      <c r="P31" s="118"/>
      <c r="Q31" s="116" t="str">
        <f>IF(data!H27="","",data!H27)</f>
        <v>香滷豬排</v>
      </c>
      <c r="R31" s="117"/>
      <c r="S31" s="117"/>
      <c r="T31" s="118"/>
      <c r="U31" s="132">
        <f>IF(data!H28="","",data!H28)</f>
      </c>
      <c r="V31" s="133"/>
      <c r="W31" s="133"/>
      <c r="X31" s="134"/>
      <c r="Y31" s="140">
        <f>IF(data!H29="","",data!H29)</f>
      </c>
      <c r="Z31" s="133"/>
      <c r="AA31" s="133"/>
      <c r="AB31" s="141"/>
    </row>
    <row r="32" spans="1:28" s="12" customFormat="1" ht="19.5" customHeight="1">
      <c r="A32" s="116" t="str">
        <f>IF(data!I23="","",data!I23)</f>
        <v>洋蔥炒蛋</v>
      </c>
      <c r="B32" s="117"/>
      <c r="C32" s="117"/>
      <c r="D32" s="118"/>
      <c r="E32" s="116" t="str">
        <f>IF(data!I24="","",data!I24)</f>
        <v>滷味</v>
      </c>
      <c r="F32" s="117"/>
      <c r="G32" s="117"/>
      <c r="H32" s="118"/>
      <c r="I32" s="116" t="str">
        <f>IF(data!I25="","",data!I25)</f>
        <v>壽喜燒肉</v>
      </c>
      <c r="J32" s="117"/>
      <c r="K32" s="117"/>
      <c r="L32" s="118"/>
      <c r="M32" s="116" t="str">
        <f>IF(data!I26="","",data!I26)</f>
        <v>三色玉米</v>
      </c>
      <c r="N32" s="117"/>
      <c r="O32" s="117"/>
      <c r="P32" s="118"/>
      <c r="Q32" s="116" t="str">
        <f>IF(data!I27="","",data!I27)</f>
        <v>麻婆豆腐(豆)</v>
      </c>
      <c r="R32" s="117"/>
      <c r="S32" s="117"/>
      <c r="T32" s="118"/>
      <c r="U32" s="132">
        <f>IF(data!I28="","",data!I28)</f>
      </c>
      <c r="V32" s="133"/>
      <c r="W32" s="133"/>
      <c r="X32" s="134"/>
      <c r="Y32" s="140">
        <f>IF(data!I29="","",data!I29)</f>
      </c>
      <c r="Z32" s="133"/>
      <c r="AA32" s="133"/>
      <c r="AB32" s="141"/>
    </row>
    <row r="33" spans="1:28" s="12" customFormat="1" ht="19.5" customHeight="1">
      <c r="A33" s="119" t="str">
        <f>IF(data!J23="","",data!J23)</f>
        <v>春捲(加.炸)</v>
      </c>
      <c r="B33" s="120"/>
      <c r="C33" s="120"/>
      <c r="D33" s="121"/>
      <c r="E33" s="116" t="str">
        <f>IF(data!J24="","",data!J24)</f>
        <v>茶葉蛋</v>
      </c>
      <c r="F33" s="117"/>
      <c r="G33" s="117"/>
      <c r="H33" s="118"/>
      <c r="I33" s="119" t="str">
        <f>IF(data!J25="","",data!J25)</f>
        <v>什錦白菜</v>
      </c>
      <c r="J33" s="120"/>
      <c r="K33" s="120"/>
      <c r="L33" s="121"/>
      <c r="M33" s="119" t="str">
        <f>IF(data!J26="","",data!J26)</f>
        <v>洋蔥銀芽</v>
      </c>
      <c r="N33" s="120"/>
      <c r="O33" s="120"/>
      <c r="P33" s="121"/>
      <c r="Q33" s="119" t="str">
        <f>IF(data!J27="","",data!J27)</f>
        <v>開陽白菜</v>
      </c>
      <c r="R33" s="120"/>
      <c r="S33" s="120"/>
      <c r="T33" s="121"/>
      <c r="U33" s="135">
        <f>IF(data!J28="","",data!J28)</f>
      </c>
      <c r="V33" s="136"/>
      <c r="W33" s="136"/>
      <c r="X33" s="137"/>
      <c r="Y33" s="142">
        <f>IF(data!J29="","",data!J29)</f>
      </c>
      <c r="Z33" s="136"/>
      <c r="AA33" s="136"/>
      <c r="AB33" s="143"/>
    </row>
    <row r="34" spans="1:28" s="12" customFormat="1" ht="19.5" customHeight="1">
      <c r="A34" s="119" t="str">
        <f>IF(data!K23="","",data!K23)</f>
        <v>清炒高麗菜</v>
      </c>
      <c r="B34" s="120"/>
      <c r="C34" s="120"/>
      <c r="D34" s="121"/>
      <c r="E34" s="116" t="str">
        <f>IF(data!K24="","",data!K24)</f>
        <v>鐵板豆芽菜</v>
      </c>
      <c r="F34" s="117"/>
      <c r="G34" s="117"/>
      <c r="H34" s="118"/>
      <c r="I34" s="119" t="str">
        <f>IF(data!K25="","",data!K25)</f>
        <v>炒鵝白菜</v>
      </c>
      <c r="J34" s="120"/>
      <c r="K34" s="120"/>
      <c r="L34" s="121"/>
      <c r="M34" s="119" t="str">
        <f>IF(data!K26="","",data!K26)</f>
        <v>清炒高麗菜</v>
      </c>
      <c r="N34" s="120"/>
      <c r="O34" s="120"/>
      <c r="P34" s="121"/>
      <c r="Q34" s="119" t="str">
        <f>IF(data!K27="","",data!K27)</f>
        <v>炒油菜</v>
      </c>
      <c r="R34" s="120"/>
      <c r="S34" s="120"/>
      <c r="T34" s="121"/>
      <c r="U34" s="135">
        <f>IF(data!K28="","",data!K28)</f>
      </c>
      <c r="V34" s="136"/>
      <c r="W34" s="136"/>
      <c r="X34" s="137"/>
      <c r="Y34" s="142">
        <f>IF(data!K29="","",data!K29)</f>
      </c>
      <c r="Z34" s="136"/>
      <c r="AA34" s="136"/>
      <c r="AB34" s="143"/>
    </row>
    <row r="35" spans="1:28" s="12" customFormat="1" ht="19.5" customHeight="1">
      <c r="A35" s="116" t="str">
        <f>IF(data!N23="","",data!N23)</f>
        <v>三絲湯</v>
      </c>
      <c r="B35" s="117"/>
      <c r="C35" s="117"/>
      <c r="D35" s="118"/>
      <c r="E35" s="116" t="str">
        <f>IF(data!N24="","",data!N24)</f>
        <v>羅宋湯</v>
      </c>
      <c r="F35" s="117"/>
      <c r="G35" s="117"/>
      <c r="H35" s="118"/>
      <c r="I35" s="116" t="str">
        <f>IF(data!N25="","",data!N25)</f>
        <v>火鍋湯</v>
      </c>
      <c r="J35" s="117"/>
      <c r="K35" s="117"/>
      <c r="L35" s="118"/>
      <c r="M35" s="116" t="str">
        <f>IF(data!N26="","",data!N26)</f>
        <v>蘿蔔大骨湯</v>
      </c>
      <c r="N35" s="117"/>
      <c r="O35" s="117"/>
      <c r="P35" s="118"/>
      <c r="Q35" s="116" t="str">
        <f>IF(data!N27="","",data!N27)</f>
        <v>酸辣湯(醃)</v>
      </c>
      <c r="R35" s="117"/>
      <c r="S35" s="117"/>
      <c r="T35" s="118"/>
      <c r="U35" s="132">
        <f>IF(data!N28="","",data!N28)</f>
      </c>
      <c r="V35" s="133"/>
      <c r="W35" s="133"/>
      <c r="X35" s="134"/>
      <c r="Y35" s="140">
        <f>IF(data!N29="","",data!N29)</f>
      </c>
      <c r="Z35" s="133"/>
      <c r="AA35" s="133"/>
      <c r="AB35" s="141"/>
    </row>
    <row r="36" spans="1:28" ht="19.5" customHeight="1">
      <c r="A36" s="13" t="s">
        <v>8</v>
      </c>
      <c r="B36" s="14">
        <f>IF(data!C23="","",data!C23)</f>
        <v>725.83</v>
      </c>
      <c r="C36" s="14" t="s">
        <v>9</v>
      </c>
      <c r="D36" s="15">
        <f>IF(data!D23="","",data!D23)</f>
        <v>26.71</v>
      </c>
      <c r="E36" s="21" t="s">
        <v>8</v>
      </c>
      <c r="F36" s="14">
        <f>IF(data!C24="","",data!C24)</f>
        <v>769.65</v>
      </c>
      <c r="G36" s="14" t="s">
        <v>9</v>
      </c>
      <c r="H36" s="23">
        <f>IF(data!D24="","",data!D24)</f>
        <v>27.41</v>
      </c>
      <c r="I36" s="13" t="s">
        <v>8</v>
      </c>
      <c r="J36" s="14">
        <f>IF(data!C25="","",data!C25)</f>
        <v>690.09</v>
      </c>
      <c r="K36" s="14" t="s">
        <v>9</v>
      </c>
      <c r="L36" s="15">
        <f>IF(data!D25="","",data!D25)</f>
        <v>24.2</v>
      </c>
      <c r="M36" s="21" t="s">
        <v>8</v>
      </c>
      <c r="N36" s="14">
        <f>IF(data!C26="","",data!C26)</f>
        <v>701.46</v>
      </c>
      <c r="O36" s="14" t="s">
        <v>9</v>
      </c>
      <c r="P36" s="23">
        <f>IF(data!D26="","",data!D26)</f>
        <v>26.87</v>
      </c>
      <c r="Q36" s="13" t="s">
        <v>8</v>
      </c>
      <c r="R36" s="14">
        <f>IF(data!C27="","",data!C27)</f>
        <v>545.92</v>
      </c>
      <c r="S36" s="14" t="s">
        <v>9</v>
      </c>
      <c r="T36" s="15">
        <f>IF(data!D27="","",data!D27)</f>
        <v>18.52</v>
      </c>
      <c r="U36" s="21" t="s">
        <v>8</v>
      </c>
      <c r="V36" s="14">
        <f>IF(data!C28="","",data!C28)</f>
      </c>
      <c r="W36" s="14" t="s">
        <v>9</v>
      </c>
      <c r="X36" s="23">
        <f>IF(data!D28="","",data!D28)</f>
      </c>
      <c r="Y36" s="13" t="s">
        <v>8</v>
      </c>
      <c r="Z36" s="14">
        <f>IF(data!C29="","",data!C29)</f>
      </c>
      <c r="AA36" s="14" t="s">
        <v>9</v>
      </c>
      <c r="AB36" s="15">
        <f>IF(data!D29="","",data!D29)</f>
      </c>
    </row>
    <row r="37" spans="1:28" ht="19.5" customHeight="1" thickBot="1">
      <c r="A37" s="16" t="s">
        <v>10</v>
      </c>
      <c r="B37" s="17">
        <f>IF(data!E23="","",data!E23)</f>
        <v>91.4</v>
      </c>
      <c r="C37" s="17" t="s">
        <v>11</v>
      </c>
      <c r="D37" s="18">
        <f>IF(data!F23="","",data!F23)</f>
        <v>26.32</v>
      </c>
      <c r="E37" s="22" t="s">
        <v>10</v>
      </c>
      <c r="F37" s="17">
        <f>IF(data!E24="","",data!E24)</f>
        <v>88.36</v>
      </c>
      <c r="G37" s="17" t="s">
        <v>11</v>
      </c>
      <c r="H37" s="24">
        <f>IF(data!F24="","",data!F24)</f>
        <v>37.4</v>
      </c>
      <c r="I37" s="16" t="s">
        <v>10</v>
      </c>
      <c r="J37" s="17">
        <f>IF(data!E25="","",data!E25)</f>
        <v>85.94</v>
      </c>
      <c r="K37" s="17" t="s">
        <v>11</v>
      </c>
      <c r="L37" s="18">
        <f>IF(data!F25="","",data!F25)</f>
        <v>27.99</v>
      </c>
      <c r="M37" s="22" t="s">
        <v>10</v>
      </c>
      <c r="N37" s="17">
        <f>IF(data!E26="","",data!E26)</f>
        <v>79.91</v>
      </c>
      <c r="O37" s="17" t="s">
        <v>11</v>
      </c>
      <c r="P37" s="24">
        <f>IF(data!F26="","",data!F26)</f>
        <v>30.79</v>
      </c>
      <c r="Q37" s="16" t="s">
        <v>10</v>
      </c>
      <c r="R37" s="17">
        <f>IF(data!E27="","",data!E27)</f>
        <v>56.79</v>
      </c>
      <c r="S37" s="17" t="s">
        <v>11</v>
      </c>
      <c r="T37" s="18">
        <f>IF(data!F27="","",data!F27)</f>
        <v>34.12</v>
      </c>
      <c r="U37" s="22" t="s">
        <v>10</v>
      </c>
      <c r="V37" s="17">
        <f>IF(data!E28="","",data!E28)</f>
      </c>
      <c r="W37" s="17" t="s">
        <v>11</v>
      </c>
      <c r="X37" s="24">
        <f>IF(data!F28="","",data!F28)</f>
      </c>
      <c r="Y37" s="16" t="s">
        <v>10</v>
      </c>
      <c r="Z37" s="17">
        <f>IF(data!E29="","",data!E29)</f>
      </c>
      <c r="AA37" s="17" t="s">
        <v>11</v>
      </c>
      <c r="AB37" s="18">
        <f>IF(data!F29="","",data!F29)</f>
      </c>
    </row>
    <row r="38" spans="1:28" ht="19.5" customHeight="1" thickBot="1">
      <c r="A38" s="103">
        <f>IF(data!A30="","",data!A30)</f>
        <v>43185</v>
      </c>
      <c r="B38" s="104"/>
      <c r="C38" s="108" t="str">
        <f>IF(data!B30="","","("&amp;data!B30&amp;")")</f>
        <v>(一)</v>
      </c>
      <c r="D38" s="109"/>
      <c r="E38" s="103">
        <f>IF(data!A31="","",data!A31)</f>
        <v>43186</v>
      </c>
      <c r="F38" s="104"/>
      <c r="G38" s="125" t="str">
        <f>IF(data!B31="","","("&amp;data!B31&amp;")")</f>
        <v>(二)</v>
      </c>
      <c r="H38" s="126"/>
      <c r="I38" s="103">
        <f>IF(data!A32="","",data!A32)</f>
        <v>43187</v>
      </c>
      <c r="J38" s="104"/>
      <c r="K38" s="127" t="str">
        <f>IF(data!B32="","","("&amp;data!B32&amp;")")</f>
        <v>(三)</v>
      </c>
      <c r="L38" s="128"/>
      <c r="M38" s="103">
        <f>IF(data!A33="","",data!A33)</f>
        <v>43188</v>
      </c>
      <c r="N38" s="104"/>
      <c r="O38" s="101" t="str">
        <f>IF(data!B33="","","("&amp;data!B33&amp;")")</f>
        <v>(四)</v>
      </c>
      <c r="P38" s="102"/>
      <c r="Q38" s="103">
        <f>IF(data!A34="","",data!A34)</f>
        <v>43189</v>
      </c>
      <c r="R38" s="104"/>
      <c r="S38" s="101" t="str">
        <f>IF(data!B34="","","("&amp;data!B34&amp;")")</f>
        <v>(五)</v>
      </c>
      <c r="T38" s="102"/>
      <c r="U38" s="103">
        <f>IF(data!A35="","",data!A35)</f>
        <v>43190</v>
      </c>
      <c r="V38" s="104"/>
      <c r="W38" s="101" t="str">
        <f>IF(data!B35="","","("&amp;data!B35&amp;")")</f>
        <v>(六)</v>
      </c>
      <c r="X38" s="101"/>
      <c r="Y38" s="103">
        <f>IF(data!A36="","",data!A36)</f>
      </c>
      <c r="Z38" s="104"/>
      <c r="AA38" s="101">
        <f>IF(data!B36="","","("&amp;data!B36&amp;")")</f>
      </c>
      <c r="AB38" s="102"/>
    </row>
    <row r="39" spans="1:28" ht="19.5" customHeight="1">
      <c r="A39" s="110" t="str">
        <f>IF(data!G30="","",data!G30)</f>
        <v>白米飯</v>
      </c>
      <c r="B39" s="111"/>
      <c r="C39" s="111"/>
      <c r="D39" s="112"/>
      <c r="E39" s="110" t="str">
        <f>IF(data!G31="","",data!G31)</f>
        <v>五穀飯+水果</v>
      </c>
      <c r="F39" s="111"/>
      <c r="G39" s="111"/>
      <c r="H39" s="112"/>
      <c r="I39" s="110" t="str">
        <f>IF(data!G32="","",data!G32)</f>
        <v>白米飯</v>
      </c>
      <c r="J39" s="111"/>
      <c r="K39" s="111"/>
      <c r="L39" s="112"/>
      <c r="M39" s="110" t="str">
        <f>IF(data!G33="","",data!G33)</f>
        <v>地瓜飯</v>
      </c>
      <c r="N39" s="111"/>
      <c r="O39" s="111"/>
      <c r="P39" s="112"/>
      <c r="Q39" s="110" t="str">
        <f>IF(data!G34="","",data!G34)</f>
        <v>炸醬麵</v>
      </c>
      <c r="R39" s="111"/>
      <c r="S39" s="111"/>
      <c r="T39" s="112"/>
      <c r="U39" s="132" t="str">
        <f>IF(data!G35="","",data!G35)</f>
        <v>白米飯</v>
      </c>
      <c r="V39" s="133"/>
      <c r="W39" s="133"/>
      <c r="X39" s="134"/>
      <c r="Y39" s="140">
        <f>IF(data!G36="","",data!G36)</f>
      </c>
      <c r="Z39" s="133"/>
      <c r="AA39" s="133"/>
      <c r="AB39" s="141"/>
    </row>
    <row r="40" spans="1:28" ht="19.5" customHeight="1">
      <c r="A40" s="113" t="str">
        <f>IF(data!H30="","",data!H30)</f>
        <v>豚骨咖哩</v>
      </c>
      <c r="B40" s="114"/>
      <c r="C40" s="114"/>
      <c r="D40" s="115"/>
      <c r="E40" s="116" t="str">
        <f>IF(data!H31="","",data!H31)</f>
        <v>左宗棠雞</v>
      </c>
      <c r="F40" s="117"/>
      <c r="G40" s="117"/>
      <c r="H40" s="118"/>
      <c r="I40" s="116" t="str">
        <f>IF(data!H32="","",data!H32)</f>
        <v>沙茶魚丁</v>
      </c>
      <c r="J40" s="117"/>
      <c r="K40" s="117"/>
      <c r="L40" s="118"/>
      <c r="M40" s="116" t="str">
        <f>IF(data!H33="","",data!H33)</f>
        <v>蔥爆豬柳</v>
      </c>
      <c r="N40" s="117"/>
      <c r="O40" s="117"/>
      <c r="P40" s="118"/>
      <c r="Q40" s="116" t="str">
        <f>IF(data!H34="","",data!H34)</f>
        <v>香酥雞腿</v>
      </c>
      <c r="R40" s="117"/>
      <c r="S40" s="117"/>
      <c r="T40" s="118"/>
      <c r="U40" s="132" t="str">
        <f>IF(data!H35="","",data!H35)</f>
        <v>泰式打拋豬肉</v>
      </c>
      <c r="V40" s="133"/>
      <c r="W40" s="133"/>
      <c r="X40" s="134"/>
      <c r="Y40" s="140">
        <f>IF(data!H36="","",data!H36)</f>
      </c>
      <c r="Z40" s="133"/>
      <c r="AA40" s="133"/>
      <c r="AB40" s="141"/>
    </row>
    <row r="41" spans="1:28" ht="19.5" customHeight="1">
      <c r="A41" s="116" t="str">
        <f>IF(data!I30="","",data!I30)</f>
        <v>紅蘿蔔炒蛋</v>
      </c>
      <c r="B41" s="117"/>
      <c r="C41" s="117"/>
      <c r="D41" s="118"/>
      <c r="E41" s="116" t="str">
        <f>IF(data!I31="","",data!I31)</f>
        <v>扁蒲蝦皮</v>
      </c>
      <c r="F41" s="117"/>
      <c r="G41" s="117"/>
      <c r="H41" s="118"/>
      <c r="I41" s="116" t="str">
        <f>IF(data!I32="","",data!I32)</f>
        <v>日式天婦羅(加)</v>
      </c>
      <c r="J41" s="117"/>
      <c r="K41" s="117"/>
      <c r="L41" s="118"/>
      <c r="M41" s="116" t="str">
        <f>IF(data!I33="","",data!I33)</f>
        <v>茶葉蛋</v>
      </c>
      <c r="N41" s="117"/>
      <c r="O41" s="117"/>
      <c r="P41" s="118"/>
      <c r="Q41" s="116" t="str">
        <f>IF(data!I34="","",data!I34)</f>
        <v>沙茶魷魚羹(海)</v>
      </c>
      <c r="R41" s="117"/>
      <c r="S41" s="117"/>
      <c r="T41" s="118"/>
      <c r="U41" s="132" t="str">
        <f>IF(data!I35="","",data!I35)</f>
        <v>甘梅薯條(炸.加)</v>
      </c>
      <c r="V41" s="133"/>
      <c r="W41" s="133"/>
      <c r="X41" s="134"/>
      <c r="Y41" s="140">
        <f>IF(data!I36="","",data!I36)</f>
      </c>
      <c r="Z41" s="133"/>
      <c r="AA41" s="133"/>
      <c r="AB41" s="141"/>
    </row>
    <row r="42" spans="1:28" ht="19.5" customHeight="1">
      <c r="A42" s="119" t="str">
        <f>IF(data!J30="","",data!J30)</f>
        <v>結頭什錦</v>
      </c>
      <c r="B42" s="120"/>
      <c r="C42" s="120"/>
      <c r="D42" s="121"/>
      <c r="E42" s="119" t="str">
        <f>IF(data!J31="","",data!J31)</f>
        <v>花椰肉片</v>
      </c>
      <c r="F42" s="120"/>
      <c r="G42" s="120"/>
      <c r="H42" s="121"/>
      <c r="I42" s="119" t="str">
        <f>IF(data!J32="","",data!J32)</f>
        <v>砂鍋豆腐(豆)</v>
      </c>
      <c r="J42" s="120"/>
      <c r="K42" s="120"/>
      <c r="L42" s="121"/>
      <c r="M42" s="119" t="str">
        <f>IF(data!J33="","",data!J33)</f>
        <v>螞蟻上樹</v>
      </c>
      <c r="N42" s="120"/>
      <c r="O42" s="120"/>
      <c r="P42" s="121"/>
      <c r="Q42" s="116" t="str">
        <f>IF(data!J34="","",data!J34)</f>
        <v>芝麻包</v>
      </c>
      <c r="R42" s="117"/>
      <c r="S42" s="117"/>
      <c r="T42" s="118"/>
      <c r="U42" s="132" t="str">
        <f>IF(data!J35="","",data!J35)</f>
        <v>田園玉米</v>
      </c>
      <c r="V42" s="133"/>
      <c r="W42" s="133"/>
      <c r="X42" s="134"/>
      <c r="Y42" s="140">
        <f>IF(data!J36="","",data!J36)</f>
      </c>
      <c r="Z42" s="133"/>
      <c r="AA42" s="133"/>
      <c r="AB42" s="141"/>
    </row>
    <row r="43" spans="1:28" ht="19.5" customHeight="1">
      <c r="A43" s="119" t="str">
        <f>IF(data!K30="","",data!K30)</f>
        <v>炒鵝白菜</v>
      </c>
      <c r="B43" s="120"/>
      <c r="C43" s="120"/>
      <c r="D43" s="121"/>
      <c r="E43" s="116" t="str">
        <f>IF(data!K31="","",data!K31)</f>
        <v>清炒高麗菜</v>
      </c>
      <c r="F43" s="117"/>
      <c r="G43" s="117"/>
      <c r="H43" s="118"/>
      <c r="I43" s="119" t="str">
        <f>IF(data!K32="","",data!K32)</f>
        <v>炒油菜</v>
      </c>
      <c r="J43" s="120"/>
      <c r="K43" s="120"/>
      <c r="L43" s="121"/>
      <c r="M43" s="119" t="str">
        <f>IF(data!K33="","",data!K33)</f>
        <v>清炒高麗菜</v>
      </c>
      <c r="N43" s="120"/>
      <c r="O43" s="120"/>
      <c r="P43" s="121"/>
      <c r="Q43" s="119" t="str">
        <f>IF(data!K34="","",data!K34)</f>
        <v>炒大陸妹</v>
      </c>
      <c r="R43" s="120"/>
      <c r="S43" s="120"/>
      <c r="T43" s="121"/>
      <c r="U43" s="135" t="str">
        <f>IF(data!K35="","",data!K35)</f>
        <v>蒜炒青江</v>
      </c>
      <c r="V43" s="136"/>
      <c r="W43" s="136"/>
      <c r="X43" s="137"/>
      <c r="Y43" s="142">
        <f>IF(data!K36="","",data!K36)</f>
      </c>
      <c r="Z43" s="136"/>
      <c r="AA43" s="136"/>
      <c r="AB43" s="143"/>
    </row>
    <row r="44" spans="1:28" ht="19.5" customHeight="1">
      <c r="A44" s="116" t="str">
        <f>IF(data!N30="","",data!N30)</f>
        <v>黃瓜排骨湯</v>
      </c>
      <c r="B44" s="117"/>
      <c r="C44" s="117"/>
      <c r="D44" s="118"/>
      <c r="E44" s="116" t="str">
        <f>IF(data!N31="","",data!N31)</f>
        <v>日式大根湯</v>
      </c>
      <c r="F44" s="117"/>
      <c r="G44" s="117"/>
      <c r="H44" s="118"/>
      <c r="I44" s="116" t="str">
        <f>IF(data!N32="","",data!N32)</f>
        <v>藥膳排骨湯</v>
      </c>
      <c r="J44" s="117"/>
      <c r="K44" s="117"/>
      <c r="L44" s="118"/>
      <c r="M44" s="116" t="str">
        <f>IF(data!N33="","",data!N33)</f>
        <v>味噌海芽湯</v>
      </c>
      <c r="N44" s="117"/>
      <c r="O44" s="117"/>
      <c r="P44" s="118"/>
      <c r="Q44" s="116" t="str">
        <f>IF(data!N34="","",data!N34)</f>
        <v>結頭湯</v>
      </c>
      <c r="R44" s="117"/>
      <c r="S44" s="117"/>
      <c r="T44" s="118"/>
      <c r="U44" s="132" t="str">
        <f>IF(data!N35="","",data!N35)</f>
        <v>豆薯煲湯</v>
      </c>
      <c r="V44" s="133"/>
      <c r="W44" s="133"/>
      <c r="X44" s="134"/>
      <c r="Y44" s="140">
        <f>IF(data!N36="","",data!N36)</f>
      </c>
      <c r="Z44" s="133"/>
      <c r="AA44" s="133"/>
      <c r="AB44" s="141"/>
    </row>
    <row r="45" spans="1:28" ht="19.5" customHeight="1">
      <c r="A45" s="13" t="s">
        <v>8</v>
      </c>
      <c r="B45" s="14">
        <f>IF(data!C30="","",data!C30)</f>
        <v>743.98</v>
      </c>
      <c r="C45" s="14" t="s">
        <v>9</v>
      </c>
      <c r="D45" s="15">
        <f>IF(data!D30="","",data!D30)</f>
        <v>27.35</v>
      </c>
      <c r="E45" s="21" t="s">
        <v>8</v>
      </c>
      <c r="F45" s="14">
        <f>IF(data!C31="","",data!C31)</f>
        <v>809.04</v>
      </c>
      <c r="G45" s="14" t="s">
        <v>9</v>
      </c>
      <c r="H45" s="23">
        <f>IF(data!D31="","",data!D31)</f>
        <v>26.21</v>
      </c>
      <c r="I45" s="13" t="s">
        <v>8</v>
      </c>
      <c r="J45" s="14">
        <f>IF(data!C32="","",data!C32)</f>
        <v>694.9</v>
      </c>
      <c r="K45" s="14" t="s">
        <v>9</v>
      </c>
      <c r="L45" s="15">
        <f>IF(data!D32="","",data!D32)</f>
        <v>22.81</v>
      </c>
      <c r="M45" s="21" t="s">
        <v>8</v>
      </c>
      <c r="N45" s="14">
        <f>IF(data!C33="","",data!C33)</f>
        <v>771.83</v>
      </c>
      <c r="O45" s="14" t="s">
        <v>9</v>
      </c>
      <c r="P45" s="23">
        <f>IF(data!D33="","",data!D33)</f>
        <v>26.79</v>
      </c>
      <c r="Q45" s="13" t="s">
        <v>8</v>
      </c>
      <c r="R45" s="14">
        <f>IF(data!C34="","",data!C34)</f>
        <v>873.19</v>
      </c>
      <c r="S45" s="14" t="s">
        <v>9</v>
      </c>
      <c r="T45" s="15">
        <f>IF(data!D34="","",data!D34)</f>
        <v>19.85</v>
      </c>
      <c r="U45" s="21" t="s">
        <v>8</v>
      </c>
      <c r="V45" s="14">
        <f>IF(data!C35="","",data!C35)</f>
        <v>769.64</v>
      </c>
      <c r="W45" s="14" t="s">
        <v>9</v>
      </c>
      <c r="X45" s="23">
        <f>IF(data!D35="","",data!D35)</f>
        <v>21.7</v>
      </c>
      <c r="Y45" s="13" t="s">
        <v>8</v>
      </c>
      <c r="Z45" s="14">
        <f>IF(data!C36="","",data!C36)</f>
      </c>
      <c r="AA45" s="14" t="s">
        <v>9</v>
      </c>
      <c r="AB45" s="15">
        <f>IF(data!D36="","",data!D36)</f>
      </c>
    </row>
    <row r="46" spans="1:28" ht="19.5" customHeight="1" thickBot="1">
      <c r="A46" s="16" t="s">
        <v>10</v>
      </c>
      <c r="B46" s="17">
        <f>IF(data!E30="","",data!E30)</f>
        <v>87.48</v>
      </c>
      <c r="C46" s="17" t="s">
        <v>11</v>
      </c>
      <c r="D46" s="18">
        <f>IF(data!F30="","",data!F30)</f>
        <v>32.45</v>
      </c>
      <c r="E46" s="22" t="s">
        <v>10</v>
      </c>
      <c r="F46" s="17">
        <f>IF(data!E31="","",data!E31)</f>
        <v>104.03</v>
      </c>
      <c r="G46" s="17" t="s">
        <v>11</v>
      </c>
      <c r="H46" s="24">
        <f>IF(data!F31="","",data!F31)</f>
        <v>34.06</v>
      </c>
      <c r="I46" s="16" t="s">
        <v>10</v>
      </c>
      <c r="J46" s="17">
        <f>IF(data!E32="","",data!E32)</f>
        <v>93.63</v>
      </c>
      <c r="K46" s="17" t="s">
        <v>11</v>
      </c>
      <c r="L46" s="18">
        <f>IF(data!F32="","",data!F32)</f>
        <v>24.76</v>
      </c>
      <c r="M46" s="22" t="s">
        <v>10</v>
      </c>
      <c r="N46" s="17">
        <f>IF(data!E33="","",data!E33)</f>
        <v>95.39</v>
      </c>
      <c r="O46" s="17" t="s">
        <v>11</v>
      </c>
      <c r="P46" s="24">
        <f>IF(data!F33="","",data!F33)</f>
        <v>32.68</v>
      </c>
      <c r="Q46" s="16" t="s">
        <v>10</v>
      </c>
      <c r="R46" s="17">
        <f>IF(data!E34="","",data!E34)</f>
        <v>135.35</v>
      </c>
      <c r="S46" s="17" t="s">
        <v>11</v>
      </c>
      <c r="T46" s="18">
        <f>IF(data!F34="","",data!F34)</f>
        <v>32.6</v>
      </c>
      <c r="U46" s="22" t="s">
        <v>10</v>
      </c>
      <c r="V46" s="17">
        <f>IF(data!E35="","",data!E35)</f>
        <v>111.58</v>
      </c>
      <c r="W46" s="17" t="s">
        <v>11</v>
      </c>
      <c r="X46" s="24">
        <f>IF(data!F35="","",data!F35)</f>
        <v>27.42</v>
      </c>
      <c r="Y46" s="16" t="s">
        <v>10</v>
      </c>
      <c r="Z46" s="17">
        <f>IF(data!E36="","",data!E36)</f>
      </c>
      <c r="AA46" s="17" t="s">
        <v>11</v>
      </c>
      <c r="AB46" s="18">
        <f>IF(data!F36="","",data!F36)</f>
      </c>
    </row>
  </sheetData>
  <sheetProtection/>
  <mergeCells count="283">
    <mergeCell ref="M38:N38"/>
    <mergeCell ref="O38:P38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Y41:AB41"/>
    <mergeCell ref="Y42:AB42"/>
    <mergeCell ref="Y43:AB43"/>
    <mergeCell ref="Y44:AB44"/>
    <mergeCell ref="A11:B11"/>
    <mergeCell ref="C11:D11"/>
    <mergeCell ref="E11:F11"/>
    <mergeCell ref="G11:H11"/>
    <mergeCell ref="I11:J11"/>
    <mergeCell ref="K11:L11"/>
    <mergeCell ref="Y33:AB33"/>
    <mergeCell ref="Y34:AB34"/>
    <mergeCell ref="Y35:AB35"/>
    <mergeCell ref="Y39:AB39"/>
    <mergeCell ref="Y40:AB40"/>
    <mergeCell ref="Y38:Z38"/>
    <mergeCell ref="AA38:AB38"/>
    <mergeCell ref="Y25:AB25"/>
    <mergeCell ref="Y26:AB26"/>
    <mergeCell ref="Y30:AB30"/>
    <mergeCell ref="Y31:AB31"/>
    <mergeCell ref="Y32:AB32"/>
    <mergeCell ref="Y29:Z29"/>
    <mergeCell ref="AA29:AB29"/>
    <mergeCell ref="Y17:AB17"/>
    <mergeCell ref="Y21:AB21"/>
    <mergeCell ref="Y22:AB22"/>
    <mergeCell ref="Y23:AB23"/>
    <mergeCell ref="Y24:AB24"/>
    <mergeCell ref="Y20:Z20"/>
    <mergeCell ref="AA20:AB20"/>
    <mergeCell ref="Y12:AB12"/>
    <mergeCell ref="Y13:AB13"/>
    <mergeCell ref="Y14:AB14"/>
    <mergeCell ref="Y15:AB15"/>
    <mergeCell ref="Y16:AB16"/>
    <mergeCell ref="Y11:Z11"/>
    <mergeCell ref="AA11:AB11"/>
    <mergeCell ref="U43:X43"/>
    <mergeCell ref="U44:X44"/>
    <mergeCell ref="Y2:Z2"/>
    <mergeCell ref="AA2:AB2"/>
    <mergeCell ref="Y3:AB3"/>
    <mergeCell ref="Y4:AB4"/>
    <mergeCell ref="Y5:AB5"/>
    <mergeCell ref="Y6:AB6"/>
    <mergeCell ref="Y7:AB7"/>
    <mergeCell ref="Y8:AB8"/>
    <mergeCell ref="U35:X35"/>
    <mergeCell ref="U39:X39"/>
    <mergeCell ref="U40:X40"/>
    <mergeCell ref="U41:X41"/>
    <mergeCell ref="U42:X42"/>
    <mergeCell ref="U30:X30"/>
    <mergeCell ref="U31:X31"/>
    <mergeCell ref="U32:X32"/>
    <mergeCell ref="U33:X33"/>
    <mergeCell ref="U34:X34"/>
    <mergeCell ref="U21:X21"/>
    <mergeCell ref="U22:X22"/>
    <mergeCell ref="U23:X23"/>
    <mergeCell ref="U24:X24"/>
    <mergeCell ref="U25:X25"/>
    <mergeCell ref="U26:X26"/>
    <mergeCell ref="U13:X13"/>
    <mergeCell ref="U14:X14"/>
    <mergeCell ref="U15:X15"/>
    <mergeCell ref="U16:X16"/>
    <mergeCell ref="U17:X17"/>
    <mergeCell ref="U5:X5"/>
    <mergeCell ref="U6:X6"/>
    <mergeCell ref="U7:X7"/>
    <mergeCell ref="U8:X8"/>
    <mergeCell ref="U12:X12"/>
    <mergeCell ref="U11:V11"/>
    <mergeCell ref="W11:X11"/>
    <mergeCell ref="Q2:R2"/>
    <mergeCell ref="S2:T2"/>
    <mergeCell ref="U2:V2"/>
    <mergeCell ref="W2:X2"/>
    <mergeCell ref="U3:X3"/>
    <mergeCell ref="U4:X4"/>
    <mergeCell ref="E2:F2"/>
    <mergeCell ref="G2:H2"/>
    <mergeCell ref="I2:J2"/>
    <mergeCell ref="K2:L2"/>
    <mergeCell ref="M2:N2"/>
    <mergeCell ref="O2:P2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0:D30"/>
    <mergeCell ref="E30:H30"/>
    <mergeCell ref="I30:L30"/>
    <mergeCell ref="M30:P30"/>
    <mergeCell ref="Q30:T30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2:D12"/>
    <mergeCell ref="E12:H12"/>
    <mergeCell ref="I12:L12"/>
    <mergeCell ref="M12:P12"/>
    <mergeCell ref="Q12:T12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O11:P11"/>
    <mergeCell ref="Q11:R11"/>
    <mergeCell ref="S11:T11"/>
    <mergeCell ref="G1:K1"/>
    <mergeCell ref="B1:E1"/>
    <mergeCell ref="L1:N1"/>
    <mergeCell ref="A2:B2"/>
    <mergeCell ref="C2:D2"/>
    <mergeCell ref="M11:N1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M17" sqref="M17"/>
    </sheetView>
  </sheetViews>
  <sheetFormatPr defaultColWidth="9.00390625" defaultRowHeight="16.5"/>
  <cols>
    <col min="1" max="1" width="1.25" style="0" customWidth="1"/>
    <col min="2" max="2" width="6.00390625" style="2" bestFit="1" customWidth="1"/>
    <col min="3" max="7" width="15.625" style="0" customWidth="1"/>
    <col min="8" max="9" width="14.625" style="0" hidden="1" customWidth="1"/>
    <col min="10" max="10" width="14.625" style="0" customWidth="1"/>
    <col min="11" max="11" width="12.625" style="0" customWidth="1"/>
  </cols>
  <sheetData>
    <row r="1" ht="4.5" customHeight="1"/>
    <row r="2" spans="2:7" ht="27">
      <c r="B2" s="7"/>
      <c r="C2" s="146" t="str">
        <f>data!C1</f>
        <v>彰化縣大莊國民小學</v>
      </c>
      <c r="D2" s="146"/>
      <c r="E2" s="145" t="str">
        <f>data!D1</f>
        <v>梅景食品股份有限公司</v>
      </c>
      <c r="F2" s="145"/>
      <c r="G2" s="8" t="s">
        <v>6</v>
      </c>
    </row>
    <row r="3" spans="2:9" ht="19.5">
      <c r="B3" s="4" t="s">
        <v>0</v>
      </c>
      <c r="C3" s="5">
        <f>IF(data!A2="","",data!A2)</f>
        <v>43157</v>
      </c>
      <c r="D3" s="5">
        <f>IF(data!A3="","",data!A3)</f>
        <v>43158</v>
      </c>
      <c r="E3" s="5">
        <f>IF(data!A4="","",data!A4)</f>
        <v>43159</v>
      </c>
      <c r="F3" s="5">
        <f>IF(data!A5="","",data!A5)</f>
        <v>43160</v>
      </c>
      <c r="G3" s="5">
        <f>IF(data!A6="","",data!A6)</f>
        <v>43161</v>
      </c>
      <c r="H3" s="5">
        <f>IF(data!A7="","",data!A7)</f>
        <v>43162</v>
      </c>
      <c r="I3" s="5">
        <f>IF(data!A8="","",data!A8)</f>
        <v>43163</v>
      </c>
    </row>
    <row r="4" spans="2:9" ht="19.5">
      <c r="B4" s="4" t="s">
        <v>1</v>
      </c>
      <c r="C4" s="5" t="str">
        <f>IF(data!B2="","",data!B2)</f>
        <v>一</v>
      </c>
      <c r="D4" s="6" t="str">
        <f>IF(data!B3="","",data!B3)</f>
        <v>二</v>
      </c>
      <c r="E4" s="6" t="str">
        <f>IF(data!B4="","",data!B4)</f>
        <v>三</v>
      </c>
      <c r="F4" s="6" t="str">
        <f>IF(data!B5="","",data!B5)</f>
        <v>四</v>
      </c>
      <c r="G4" s="6" t="str">
        <f>IF(data!B6="","",data!B6)</f>
        <v>五</v>
      </c>
      <c r="H4" s="6" t="str">
        <f>IF(data!B7="","",data!B7)</f>
        <v>六</v>
      </c>
      <c r="I4" s="6" t="str">
        <f>IF(data!B8="","",data!B8)</f>
        <v>日</v>
      </c>
    </row>
    <row r="5" spans="2:9" ht="19.5">
      <c r="B5" s="6" t="s">
        <v>2</v>
      </c>
      <c r="C5" s="5" t="str">
        <f>IF(data!G2="","",data!G2)</f>
        <v>白米飯</v>
      </c>
      <c r="D5" s="5" t="str">
        <f>IF(data!G3="","",data!G3)</f>
        <v>五穀飯+保久乳</v>
      </c>
      <c r="E5" s="5">
        <f>IF(data!G4="","",data!G4)</f>
      </c>
      <c r="F5" s="5" t="str">
        <f>IF(data!G5="","",data!G5)</f>
        <v>地瓜飯</v>
      </c>
      <c r="G5" s="5" t="str">
        <f>IF(data!G6="","",data!G6)</f>
        <v>高麗菜飯</v>
      </c>
      <c r="H5" s="19">
        <f>IF(data!G7="","",data!G7)</f>
      </c>
      <c r="I5" s="19">
        <f>IF(data!G8="","",data!G8)</f>
      </c>
    </row>
    <row r="6" spans="2:9" ht="19.5">
      <c r="B6" s="6" t="s">
        <v>3</v>
      </c>
      <c r="C6" s="5" t="str">
        <f>IF(data!H2="","",data!H2)</f>
        <v>糖醋雞丁</v>
      </c>
      <c r="D6" s="6" t="str">
        <f>IF(data!H3="","",data!H3)</f>
        <v>梅干扣肉</v>
      </c>
      <c r="E6" s="6">
        <f>IF(data!H4="","",data!H4)</f>
      </c>
      <c r="F6" s="6" t="str">
        <f>IF(data!H5="","",data!H5)</f>
        <v>黑胡椒燴肉</v>
      </c>
      <c r="G6" s="6" t="str">
        <f>IF(data!H6="","",data!H6)</f>
        <v>蔥燒豬排</v>
      </c>
      <c r="H6" s="19">
        <f>IF(data!H7="","",data!H7)</f>
      </c>
      <c r="I6" s="19">
        <f>IF(data!H8="","",data!H8)</f>
      </c>
    </row>
    <row r="7" spans="2:9" ht="19.5">
      <c r="B7" s="144" t="s">
        <v>4</v>
      </c>
      <c r="C7" s="5" t="str">
        <f>IF(data!I2="","",data!I2)</f>
        <v>羅漢齋</v>
      </c>
      <c r="D7" s="6" t="str">
        <f>IF(data!I3="","",data!I3)</f>
        <v>麻婆豆腐(豆)</v>
      </c>
      <c r="E7" s="6">
        <f>IF(data!I4="","",data!I4)</f>
      </c>
      <c r="F7" s="6" t="str">
        <f>IF(data!I5="","",data!I5)</f>
        <v>奶焗白菜</v>
      </c>
      <c r="G7" s="6" t="str">
        <f>IF(data!I6="","",data!I6)</f>
        <v>蒙古烤肉</v>
      </c>
      <c r="H7" s="6">
        <f>IF(data!J7="","",data!J7)</f>
      </c>
      <c r="I7" s="19">
        <f>IF(data!I8="","",data!I8)</f>
      </c>
    </row>
    <row r="8" spans="2:9" ht="19.5">
      <c r="B8" s="144"/>
      <c r="C8" s="5" t="str">
        <f>IF(data!J2="","",data!J2)</f>
        <v>香酥柳葉魚</v>
      </c>
      <c r="D8" s="6" t="str">
        <f>IF(data!J3="","",data!J3)</f>
        <v>五味豆芽</v>
      </c>
      <c r="E8" s="6">
        <f>IF(data!J4="","",data!J4)</f>
      </c>
      <c r="F8" s="6" t="str">
        <f>IF(data!J5="","",data!J5)</f>
        <v>三色玉米</v>
      </c>
      <c r="G8" s="6" t="str">
        <f>IF(data!J6="","",data!J6)</f>
        <v>照燒豆腐</v>
      </c>
      <c r="H8" s="19">
        <f>IF(data!J7="","",data!J7)</f>
      </c>
      <c r="I8" s="19">
        <f>IF(data!J8="","",data!J8)</f>
      </c>
    </row>
    <row r="9" spans="2:9" ht="19.5">
      <c r="B9" s="144"/>
      <c r="C9" s="5" t="str">
        <f>IF(data!K2="","",data!K2)</f>
        <v>清炒高麗菜</v>
      </c>
      <c r="D9" s="6">
        <f>IF(data!K3="","",data!K3)</f>
      </c>
      <c r="E9" s="6">
        <f>IF(data!K4="","",data!K4)</f>
      </c>
      <c r="F9" s="6" t="str">
        <f>IF(data!K5="","",data!K5)</f>
        <v>炒油菜</v>
      </c>
      <c r="G9" s="6" t="str">
        <f>IF(data!K6="","",data!K6)</f>
        <v>蒜香鵝白菜</v>
      </c>
      <c r="H9" s="19">
        <f>IF(data!K7="","",data!K7)</f>
      </c>
      <c r="I9" s="19">
        <f>IF(data!K8="","",data!K8)</f>
      </c>
    </row>
    <row r="10" spans="2:9" ht="19.5">
      <c r="B10" s="144"/>
      <c r="C10" s="5" t="str">
        <f>IF(data!N2="","",data!N2)</f>
        <v>紫菜蛋花湯</v>
      </c>
      <c r="D10" s="6" t="str">
        <f>IF(data!N3="","",data!N3)</f>
        <v>榨菜湯</v>
      </c>
      <c r="E10" s="6">
        <f>IF(data!N4="","",data!N4)</f>
      </c>
      <c r="F10" s="6" t="str">
        <f>IF(data!N5="","",data!N5)</f>
        <v>綠豆薏仁湯</v>
      </c>
      <c r="G10" s="6" t="str">
        <f>IF(data!N6="","",data!N6)</f>
        <v>玉米海結湯</v>
      </c>
      <c r="H10" s="19">
        <f>IF(data!N7="","",data!N7)</f>
      </c>
      <c r="I10" s="19">
        <f>IF(data!N8="","",data!N8)</f>
      </c>
    </row>
    <row r="11" spans="2:9" ht="19.5">
      <c r="B11" s="6" t="s">
        <v>5</v>
      </c>
      <c r="C11" s="5">
        <f>IF(data!O2="","",data!O2)</f>
      </c>
      <c r="D11" s="6" t="str">
        <f>IF(data!O3="","",data!O3)</f>
        <v>味全保久乳</v>
      </c>
      <c r="E11" s="6">
        <f>IF(data!O4="","",data!O4)</f>
      </c>
      <c r="F11" s="6">
        <f>IF(data!O5="","",data!O5)</f>
      </c>
      <c r="G11" s="6">
        <f>IF(data!O6="","",data!O6)</f>
      </c>
      <c r="H11" s="19">
        <f>IF(data!O7="","",data!O7)</f>
      </c>
      <c r="I11" s="19">
        <f>IF(data!O8="","",data!O8)</f>
      </c>
    </row>
    <row r="12" spans="2:9" ht="19.5">
      <c r="B12" s="4" t="s">
        <v>0</v>
      </c>
      <c r="C12" s="5">
        <f>IF(data!A9="","",data!A9)</f>
        <v>43164</v>
      </c>
      <c r="D12" s="5">
        <f>IF(data!A10="","",data!A10)</f>
        <v>43165</v>
      </c>
      <c r="E12" s="5">
        <f>IF(data!A11="","",data!A11)</f>
        <v>43166</v>
      </c>
      <c r="F12" s="5">
        <f>IF(data!A12="","",data!A12)</f>
        <v>43167</v>
      </c>
      <c r="G12" s="5">
        <f>IF(data!A13="","",data!A13)</f>
        <v>43168</v>
      </c>
      <c r="H12" s="5">
        <f>IF(data!A14="","",data!A14)</f>
        <v>43169</v>
      </c>
      <c r="I12" s="5">
        <f>IF(data!A15="","",data!A15)</f>
        <v>43170</v>
      </c>
    </row>
    <row r="13" spans="2:9" ht="19.5">
      <c r="B13" s="4" t="s">
        <v>1</v>
      </c>
      <c r="C13" s="5" t="str">
        <f>IF(data!B9="","",data!B9)</f>
        <v>一</v>
      </c>
      <c r="D13" s="6" t="str">
        <f>IF(data!B10="","",data!B10)</f>
        <v>二</v>
      </c>
      <c r="E13" s="6" t="str">
        <f>IF(data!B11="","",data!B11)</f>
        <v>三</v>
      </c>
      <c r="F13" s="6" t="str">
        <f>IF(data!B12="","",data!B12)</f>
        <v>四</v>
      </c>
      <c r="G13" s="6" t="str">
        <f>IF(data!B13="","",data!B13)</f>
        <v>五</v>
      </c>
      <c r="H13" s="6" t="str">
        <f>IF(data!B14="","",data!B14)</f>
        <v>六</v>
      </c>
      <c r="I13" s="6" t="str">
        <f>IF(data!B15="","",data!B15)</f>
        <v>日</v>
      </c>
    </row>
    <row r="14" spans="2:9" ht="19.5">
      <c r="B14" s="6" t="s">
        <v>2</v>
      </c>
      <c r="C14" s="5" t="str">
        <f>IF(data!G9="","",data!G9)</f>
        <v>白米飯</v>
      </c>
      <c r="D14" s="5" t="str">
        <f>IF(data!G10="","",data!G10)</f>
        <v>五穀飯+鮮奶</v>
      </c>
      <c r="E14" s="5" t="str">
        <f>IF(data!G11="","",data!G11)</f>
        <v>白米飯</v>
      </c>
      <c r="F14" s="5" t="str">
        <f>IF(data!G12="","",data!G12)</f>
        <v>地瓜飯</v>
      </c>
      <c r="G14" s="5" t="str">
        <f>IF(data!G13="","",data!G13)</f>
        <v>打拋豬肉麵</v>
      </c>
      <c r="H14" s="19">
        <f>IF(data!G14="","",data!G14)</f>
      </c>
      <c r="I14" s="19">
        <f>IF(data!G15="","",data!G15)</f>
      </c>
    </row>
    <row r="15" spans="2:9" ht="19.5">
      <c r="B15" s="6" t="s">
        <v>3</v>
      </c>
      <c r="C15" s="5" t="str">
        <f>IF(data!H9="","",data!H9)</f>
        <v>洋芋雞丁</v>
      </c>
      <c r="D15" s="6" t="str">
        <f>IF(data!H10="","",data!H10)</f>
        <v>紐約燒肉</v>
      </c>
      <c r="E15" s="6" t="str">
        <f>IF(data!H11="","",data!H11)</f>
        <v>沙茶雞丁</v>
      </c>
      <c r="F15" s="6" t="str">
        <f>IF(data!H12="","",data!H12)</f>
        <v>日式咖哩雞</v>
      </c>
      <c r="G15" s="6" t="str">
        <f>IF(data!H13="","",data!H13)</f>
        <v>香滷雞腿</v>
      </c>
      <c r="H15" s="19">
        <f>IF(data!H14="","",data!H14)</f>
      </c>
      <c r="I15" s="19">
        <f>IF(data!H15="","",data!H15)</f>
      </c>
    </row>
    <row r="16" spans="2:9" ht="19.5">
      <c r="B16" s="144" t="s">
        <v>4</v>
      </c>
      <c r="C16" s="5" t="str">
        <f>IF(data!I9="","",data!I9)</f>
        <v>糖醋小排</v>
      </c>
      <c r="D16" s="6" t="str">
        <f>IF(data!I10="","",data!I10)</f>
        <v>紅蘿蔔炒蛋</v>
      </c>
      <c r="E16" s="6" t="str">
        <f>IF(data!I11="","",data!I11)</f>
        <v>關東煮</v>
      </c>
      <c r="F16" s="6" t="str">
        <f>IF(data!I12="","",data!I12)</f>
        <v>酥炸柳葉魚(炸.魚)</v>
      </c>
      <c r="G16" s="6" t="str">
        <f>IF(data!I13="","",data!I13)</f>
        <v>醬燒豆腐(豆)</v>
      </c>
      <c r="H16" s="6">
        <f>IF(data!J14="","",data!J14)</f>
      </c>
      <c r="I16" s="19">
        <f>IF(data!I15="","",data!I15)</f>
      </c>
    </row>
    <row r="17" spans="2:9" ht="19.5">
      <c r="B17" s="144"/>
      <c r="C17" s="5" t="str">
        <f>IF(data!J9="","",data!J9)</f>
        <v>筍片炒肉絲</v>
      </c>
      <c r="D17" s="6" t="str">
        <f>IF(data!J10="","",data!J10)</f>
        <v>黃瓜鴿蛋</v>
      </c>
      <c r="E17" s="6" t="str">
        <f>IF(data!J11="","",data!J11)</f>
        <v>白菜滷</v>
      </c>
      <c r="F17" s="6" t="str">
        <f>IF(data!J12="","",data!J12)</f>
        <v>越南河粉</v>
      </c>
      <c r="G17" s="6" t="str">
        <f>IF(data!J13="","",data!J13)</f>
        <v>銀絲卷</v>
      </c>
      <c r="H17" s="19">
        <f>IF(data!J14="","",data!J14)</f>
      </c>
      <c r="I17" s="19">
        <f>IF(data!J15="","",data!J15)</f>
      </c>
    </row>
    <row r="18" spans="2:9" ht="19.5">
      <c r="B18" s="144"/>
      <c r="C18" s="5" t="str">
        <f>IF(data!K9="","",data!K9)</f>
        <v>炒油菜</v>
      </c>
      <c r="D18" s="6" t="str">
        <f>IF(data!K10="","",data!K10)</f>
        <v>炒鵝白菜</v>
      </c>
      <c r="E18" s="6" t="str">
        <f>IF(data!K11="","",data!K11)</f>
        <v>炒空心菜</v>
      </c>
      <c r="F18" s="6" t="str">
        <f>IF(data!K12="","",data!K12)</f>
        <v>炒油菜</v>
      </c>
      <c r="G18" s="6" t="str">
        <f>IF(data!K13="","",data!K13)</f>
        <v>炒鵝白菜</v>
      </c>
      <c r="H18" s="19">
        <f>IF(data!K14="","",data!K14)</f>
      </c>
      <c r="I18" s="19">
        <f>IF(data!K15="","",data!K15)</f>
      </c>
    </row>
    <row r="19" spans="2:9" ht="19.5">
      <c r="B19" s="144"/>
      <c r="C19" s="5" t="str">
        <f>IF(data!N9="","",data!N9)</f>
        <v>番茄蛋花湯</v>
      </c>
      <c r="D19" s="6" t="str">
        <f>IF(data!N10="","",data!N10)</f>
        <v>冬瓜雞湯</v>
      </c>
      <c r="E19" s="6" t="str">
        <f>IF(data!N11="","",data!N11)</f>
        <v>酸辣湯</v>
      </c>
      <c r="F19" s="6" t="str">
        <f>IF(data!N12="","",data!N12)</f>
        <v>白菜菇菇湯</v>
      </c>
      <c r="G19" s="6" t="str">
        <f>IF(data!N13="","",data!N13)</f>
        <v>筍片排骨湯(醃)</v>
      </c>
      <c r="H19" s="19">
        <f>IF(data!N14="","",data!N14)</f>
      </c>
      <c r="I19" s="19">
        <f>IF(data!N15="","",data!N15)</f>
      </c>
    </row>
    <row r="20" spans="2:9" ht="19.5">
      <c r="B20" s="6" t="s">
        <v>5</v>
      </c>
      <c r="C20" s="5">
        <f>IF(data!O9="","",data!O9)</f>
      </c>
      <c r="D20" s="6" t="str">
        <f>IF(data!O10="","",data!O10)</f>
        <v>味全保久乳</v>
      </c>
      <c r="E20" s="6">
        <f>IF(data!O11="","",data!O11)</f>
      </c>
      <c r="F20" s="6">
        <f>IF(data!O12="","",data!O12)</f>
      </c>
      <c r="G20" s="6">
        <f>IF(data!O13="","",data!O13)</f>
      </c>
      <c r="H20" s="19">
        <f>IF(data!O14="","",data!O14)</f>
      </c>
      <c r="I20" s="19">
        <f>IF(data!O15="","",data!O15)</f>
      </c>
    </row>
    <row r="21" spans="2:9" ht="19.5">
      <c r="B21" s="4" t="s">
        <v>0</v>
      </c>
      <c r="C21" s="5">
        <f>IF(data!A16="","",data!A16)</f>
        <v>43171</v>
      </c>
      <c r="D21" s="5">
        <f>IF(data!A17="","",data!A17)</f>
        <v>43172</v>
      </c>
      <c r="E21" s="5">
        <f>IF(data!A18="","",data!A18)</f>
        <v>43173</v>
      </c>
      <c r="F21" s="5">
        <f>IF(data!A19="","",data!A19)</f>
        <v>43174</v>
      </c>
      <c r="G21" s="5">
        <f>IF(data!A20="","",data!A20)</f>
        <v>43175</v>
      </c>
      <c r="H21" s="5">
        <f>IF(data!A21="","",data!A21)</f>
        <v>43176</v>
      </c>
      <c r="I21" s="5">
        <f>IF(data!A22="","",data!A22)</f>
        <v>43177</v>
      </c>
    </row>
    <row r="22" spans="2:9" ht="19.5">
      <c r="B22" s="4" t="s">
        <v>1</v>
      </c>
      <c r="C22" s="5" t="str">
        <f>IF(data!B16="","",data!B16)</f>
        <v>一</v>
      </c>
      <c r="D22" s="6" t="str">
        <f>IF(data!B17="","",data!B17)</f>
        <v>二</v>
      </c>
      <c r="E22" s="6" t="str">
        <f>IF(data!B18="","",data!B18)</f>
        <v>三</v>
      </c>
      <c r="F22" s="6" t="str">
        <f>IF(data!B19="","",data!B19)</f>
        <v>四</v>
      </c>
      <c r="G22" s="6" t="str">
        <f>IF(data!B20="","",data!B20)</f>
        <v>五</v>
      </c>
      <c r="H22" s="6" t="str">
        <f>IF(data!B21="","",data!B21)</f>
        <v>六</v>
      </c>
      <c r="I22" s="6" t="str">
        <f>IF(data!B22="","",data!B22)</f>
        <v>日</v>
      </c>
    </row>
    <row r="23" spans="2:9" ht="19.5">
      <c r="B23" s="6" t="s">
        <v>2</v>
      </c>
      <c r="C23" s="5" t="str">
        <f>IF(data!G16="","",data!G16)</f>
        <v>白米飯</v>
      </c>
      <c r="D23" s="5" t="str">
        <f>IF(data!G17="","",data!G17)</f>
        <v>五穀飯+水果</v>
      </c>
      <c r="E23" s="5" t="str">
        <f>IF(data!G18="","",data!G18)</f>
        <v>白米飯</v>
      </c>
      <c r="F23" s="5" t="str">
        <f>IF(data!G19="","",data!G19)</f>
        <v>地瓜飯</v>
      </c>
      <c r="G23" s="5" t="str">
        <f>IF(data!G20="","",data!G20)</f>
        <v>海苔香鬆飯</v>
      </c>
      <c r="H23" s="19">
        <f>IF(data!G21="","",data!G21)</f>
      </c>
      <c r="I23" s="19">
        <f>IF(data!G22="","",data!G22)</f>
      </c>
    </row>
    <row r="24" spans="2:9" ht="19.5">
      <c r="B24" s="6" t="s">
        <v>3</v>
      </c>
      <c r="C24" s="5" t="str">
        <f>IF(data!H16="","",data!H16)</f>
        <v>京都排骨</v>
      </c>
      <c r="D24" s="6" t="str">
        <f>IF(data!H17="","",data!H17)</f>
        <v>醬燒鴨丁</v>
      </c>
      <c r="E24" s="6" t="str">
        <f>IF(data!H18="","",data!H18)</f>
        <v>紅K雞丁</v>
      </c>
      <c r="F24" s="6" t="str">
        <f>IF(data!H19="","",data!H19)</f>
        <v>茄汁魚丁</v>
      </c>
      <c r="G24" s="6" t="str">
        <f>IF(data!H20="","",data!H20)</f>
        <v>香滷排骨</v>
      </c>
      <c r="H24" s="19">
        <f>IF(data!H21="","",data!H21)</f>
      </c>
      <c r="I24" s="19">
        <f>IF(data!H22="","",data!H22)</f>
      </c>
    </row>
    <row r="25" spans="2:9" ht="19.5">
      <c r="B25" s="144" t="s">
        <v>4</v>
      </c>
      <c r="C25" s="5" t="str">
        <f>IF(data!I16="","",data!I16)</f>
        <v>玉米炒蛋</v>
      </c>
      <c r="D25" s="6" t="str">
        <f>IF(data!I17="","",data!I17)</f>
        <v>八寶肉燥</v>
      </c>
      <c r="E25" s="6" t="str">
        <f>IF(data!I18="","",data!I18)</f>
        <v>五福臨門</v>
      </c>
      <c r="F25" s="6" t="str">
        <f>IF(data!I19="","",data!I19)</f>
        <v>螞蟻上樹</v>
      </c>
      <c r="G25" s="6" t="str">
        <f>IF(data!I20="","",data!I20)</f>
        <v>沙茶炒三絲</v>
      </c>
      <c r="H25" s="6">
        <f>IF(data!J21="","",data!J21)</f>
      </c>
      <c r="I25" s="19">
        <f>IF(data!I22="","",data!I22)</f>
      </c>
    </row>
    <row r="26" spans="2:9" ht="19.5">
      <c r="B26" s="144"/>
      <c r="C26" s="5" t="str">
        <f>IF(data!J16="","",data!J16)</f>
        <v>糖醋什錦(豆)</v>
      </c>
      <c r="D26" s="6" t="str">
        <f>IF(data!J17="","",data!J17)</f>
        <v>五香滷味(加)</v>
      </c>
      <c r="E26" s="6" t="str">
        <f>IF(data!J18="","",data!J18)</f>
        <v>醬燒豆腐(豆)</v>
      </c>
      <c r="F26" s="6" t="str">
        <f>IF(data!J19="","",data!J19)</f>
        <v>番茄炒蛋</v>
      </c>
      <c r="G26" s="6" t="str">
        <f>IF(data!J20="","",data!J20)</f>
        <v>奶皇包</v>
      </c>
      <c r="H26" s="19">
        <f>IF(data!J21="","",data!J21)</f>
      </c>
      <c r="I26" s="19">
        <f>IF(data!J22="","",data!J22)</f>
      </c>
    </row>
    <row r="27" spans="2:9" ht="19.5">
      <c r="B27" s="144"/>
      <c r="C27" s="5" t="str">
        <f>IF(data!K16="","",data!K16)</f>
        <v>鐵板豆芽菜</v>
      </c>
      <c r="D27" s="6" t="str">
        <f>IF(data!K17="","",data!K17)</f>
        <v>清炒高麗菜</v>
      </c>
      <c r="E27" s="6" t="str">
        <f>IF(data!K18="","",data!K18)</f>
        <v>炒鵝白菜</v>
      </c>
      <c r="F27" s="6" t="str">
        <f>IF(data!K19="","",data!K19)</f>
        <v>炒空心菜</v>
      </c>
      <c r="G27" s="6" t="str">
        <f>IF(data!K20="","",data!K20)</f>
        <v>清炒高麗菜</v>
      </c>
      <c r="H27" s="19">
        <f>IF(data!K21="","",data!K21)</f>
      </c>
      <c r="I27" s="19">
        <f>IF(data!K22="","",data!K22)</f>
      </c>
    </row>
    <row r="28" spans="2:9" ht="19.5">
      <c r="B28" s="144"/>
      <c r="C28" s="5" t="str">
        <f>IF(data!N16="","",data!N16)</f>
        <v>紫菜蛋花湯</v>
      </c>
      <c r="D28" s="6" t="str">
        <f>IF(data!N17="","",data!N17)</f>
        <v>南瓜排骨湯</v>
      </c>
      <c r="E28" s="6" t="str">
        <f>IF(data!N18="","",data!N18)</f>
        <v>結頭湯</v>
      </c>
      <c r="F28" s="6" t="str">
        <f>IF(data!N19="","",data!N19)</f>
        <v>海帶芽油豆腐湯</v>
      </c>
      <c r="G28" s="6" t="str">
        <f>IF(data!N20="","",data!N20)</f>
        <v>酸菜豬血湯(醃)</v>
      </c>
      <c r="H28" s="19">
        <f>IF(data!N21="","",data!N21)</f>
      </c>
      <c r="I28" s="19">
        <f>IF(data!N22="","",data!N22)</f>
      </c>
    </row>
    <row r="29" spans="2:9" ht="19.5">
      <c r="B29" s="6" t="s">
        <v>5</v>
      </c>
      <c r="C29" s="5">
        <f>IF(data!O16="","",data!O16)</f>
      </c>
      <c r="D29" s="6" t="str">
        <f>IF(data!O17="","",data!O17)</f>
        <v>味全保久乳</v>
      </c>
      <c r="E29" s="6">
        <f>IF(data!O18="","",data!O18)</f>
      </c>
      <c r="F29" s="6">
        <f>IF(data!O19="","",data!O19)</f>
      </c>
      <c r="G29" s="6">
        <f>IF(data!O20="","",data!O20)</f>
      </c>
      <c r="H29" s="19">
        <f>IF(data!O21="","",data!O21)</f>
      </c>
      <c r="I29" s="19">
        <f>IF(data!O22="","",data!O22)</f>
      </c>
    </row>
    <row r="30" spans="2:9" ht="19.5">
      <c r="B30" s="4" t="s">
        <v>0</v>
      </c>
      <c r="C30" s="5">
        <f>IF(data!A23="","",data!A23)</f>
        <v>43178</v>
      </c>
      <c r="D30" s="5">
        <f>IF(data!A24="","",data!A30)</f>
        <v>43185</v>
      </c>
      <c r="E30" s="5">
        <f>IF(data!A25="","",data!A25)</f>
        <v>43180</v>
      </c>
      <c r="F30" s="5">
        <f>IF(data!A26="","",data!A26)</f>
        <v>43181</v>
      </c>
      <c r="G30" s="5">
        <f>IF(data!A27="","",data!A27)</f>
        <v>43182</v>
      </c>
      <c r="H30" s="5">
        <f>IF(data!A28="","",data!A28)</f>
        <v>43183</v>
      </c>
      <c r="I30" s="5">
        <f>IF(data!A29="","",data!A29)</f>
        <v>43184</v>
      </c>
    </row>
    <row r="31" spans="2:9" ht="19.5">
      <c r="B31" s="4" t="s">
        <v>1</v>
      </c>
      <c r="C31" s="5" t="str">
        <f>IF(data!B23="","",data!B23)</f>
        <v>一</v>
      </c>
      <c r="D31" s="6" t="str">
        <f>IF(data!B24="","",data!B24)</f>
        <v>二</v>
      </c>
      <c r="E31" s="6" t="str">
        <f>IF(data!B25="","",data!B25)</f>
        <v>三</v>
      </c>
      <c r="F31" s="6" t="str">
        <f>IF(data!B26="","",data!B26)</f>
        <v>四</v>
      </c>
      <c r="G31" s="6" t="str">
        <f>IF(data!B27="","",data!B27)</f>
        <v>五</v>
      </c>
      <c r="H31" s="6" t="str">
        <f>IF(data!B28="","",data!B28)</f>
        <v>六</v>
      </c>
      <c r="I31" s="6" t="str">
        <f>IF(data!B29="","",data!B29)</f>
        <v>日</v>
      </c>
    </row>
    <row r="32" spans="2:9" ht="19.5">
      <c r="B32" s="6" t="s">
        <v>2</v>
      </c>
      <c r="C32" s="5" t="str">
        <f>IF(data!G23="","",data!G23)</f>
        <v>白米飯</v>
      </c>
      <c r="D32" s="5" t="str">
        <f>IF(data!G24="","",data!G24)</f>
        <v>五穀飯+鮮奶</v>
      </c>
      <c r="E32" s="5" t="str">
        <f>IF(data!G25="","",data!G25)</f>
        <v>白米飯</v>
      </c>
      <c r="F32" s="5" t="str">
        <f>IF(data!G26="","",data!G26)</f>
        <v>地瓜飯</v>
      </c>
      <c r="G32" s="5" t="str">
        <f>IF(data!G27="","",data!G27)</f>
        <v>肉醬義大利麵</v>
      </c>
      <c r="H32" s="19">
        <f>IF(data!G28="","",data!G28)</f>
      </c>
      <c r="I32" s="19">
        <f>IF(data!G29="","",data!G29)</f>
      </c>
    </row>
    <row r="33" spans="2:9" ht="19.5">
      <c r="B33" s="6" t="s">
        <v>3</v>
      </c>
      <c r="C33" s="5" t="str">
        <f>IF(data!H23="","",data!H23)</f>
        <v>泰式椒麻雞</v>
      </c>
      <c r="D33" s="6" t="str">
        <f>IF(data!H24="","",data!H24)</f>
        <v>鹹酥雞(炸)</v>
      </c>
      <c r="E33" s="6" t="str">
        <f>IF(data!H25="","",data!H25)</f>
        <v>香酥柳葉魚*2(炸.魚)</v>
      </c>
      <c r="F33" s="6" t="str">
        <f>IF(data!H26="","",data!H26)</f>
        <v>紅燒肉丁</v>
      </c>
      <c r="G33" s="6" t="str">
        <f>IF(data!H27="","",data!H27)</f>
        <v>香滷豬排</v>
      </c>
      <c r="H33" s="19">
        <f>IF(data!H28="","",data!H28)</f>
      </c>
      <c r="I33" s="19">
        <f>IF(data!H29="","",data!H29)</f>
      </c>
    </row>
    <row r="34" spans="2:9" ht="19.5">
      <c r="B34" s="144" t="s">
        <v>4</v>
      </c>
      <c r="C34" s="5" t="str">
        <f>IF(data!I23="","",data!I23)</f>
        <v>洋蔥炒蛋</v>
      </c>
      <c r="D34" s="6" t="str">
        <f>IF(data!I24="","",data!I24)</f>
        <v>滷味</v>
      </c>
      <c r="E34" s="6" t="str">
        <f>IF(data!I25="","",data!I25)</f>
        <v>壽喜燒肉</v>
      </c>
      <c r="F34" s="6" t="str">
        <f>IF(data!I26="","",data!I26)</f>
        <v>三色玉米</v>
      </c>
      <c r="G34" s="6" t="str">
        <f>IF(data!I27="","",data!I27)</f>
        <v>麻婆豆腐(豆)</v>
      </c>
      <c r="H34" s="6">
        <f>IF(data!J28="","",data!J28)</f>
      </c>
      <c r="I34" s="19">
        <f>IF(data!I29="","",data!I29)</f>
      </c>
    </row>
    <row r="35" spans="2:9" ht="19.5">
      <c r="B35" s="144"/>
      <c r="C35" s="5" t="str">
        <f>IF(data!J23="","",data!J23)</f>
        <v>春捲(加.炸)</v>
      </c>
      <c r="D35" s="6" t="str">
        <f>IF(data!J24="","",data!J24)</f>
        <v>茶葉蛋</v>
      </c>
      <c r="E35" s="6" t="str">
        <f>IF(data!J25="","",data!J25)</f>
        <v>什錦白菜</v>
      </c>
      <c r="F35" s="6" t="str">
        <f>IF(data!J26="","",data!J26)</f>
        <v>洋蔥銀芽</v>
      </c>
      <c r="G35" s="6" t="str">
        <f>IF(data!J27="","",data!J27)</f>
        <v>開陽白菜</v>
      </c>
      <c r="H35" s="19">
        <f>IF(data!J28="","",data!J28)</f>
      </c>
      <c r="I35" s="19">
        <f>IF(data!J29="","",data!J29)</f>
      </c>
    </row>
    <row r="36" spans="2:9" ht="19.5">
      <c r="B36" s="144"/>
      <c r="C36" s="5" t="str">
        <f>IF(data!K23="","",data!K23)</f>
        <v>清炒高麗菜</v>
      </c>
      <c r="D36" s="6" t="str">
        <f>IF(data!K24="","",data!K24)</f>
        <v>鐵板豆芽菜</v>
      </c>
      <c r="E36" s="6" t="str">
        <f>IF(data!K25="","",data!K25)</f>
        <v>炒鵝白菜</v>
      </c>
      <c r="F36" s="6" t="str">
        <f>IF(data!K26="","",data!K26)</f>
        <v>清炒高麗菜</v>
      </c>
      <c r="G36" s="6" t="str">
        <f>IF(data!K27="","",data!K27)</f>
        <v>炒油菜</v>
      </c>
      <c r="H36" s="19">
        <f>IF(data!K28="","",data!K28)</f>
      </c>
      <c r="I36" s="19">
        <f>IF(data!K29="","",data!K29)</f>
      </c>
    </row>
    <row r="37" spans="2:9" ht="19.5">
      <c r="B37" s="144"/>
      <c r="C37" s="5" t="str">
        <f>IF(data!N23="","",data!N23)</f>
        <v>三絲湯</v>
      </c>
      <c r="D37" s="6" t="str">
        <f>IF(data!N24="","",data!N24)</f>
        <v>羅宋湯</v>
      </c>
      <c r="E37" s="6" t="str">
        <f>IF(data!N25="","",data!N25)</f>
        <v>火鍋湯</v>
      </c>
      <c r="F37" s="6" t="str">
        <f>IF(data!N26="","",data!N26)</f>
        <v>蘿蔔大骨湯</v>
      </c>
      <c r="G37" s="6" t="str">
        <f>IF(data!N27="","",data!N27)</f>
        <v>酸辣湯(醃)</v>
      </c>
      <c r="H37" s="19">
        <f>IF(data!N28="","",data!N28)</f>
      </c>
      <c r="I37" s="19">
        <f>IF(data!N29="","",data!N29)</f>
      </c>
    </row>
    <row r="38" spans="2:9" ht="19.5">
      <c r="B38" s="6" t="s">
        <v>5</v>
      </c>
      <c r="C38" s="5">
        <f>IF(data!O23="","",data!O23)</f>
      </c>
      <c r="D38" s="6" t="str">
        <f>IF(data!O24="","",data!O24)</f>
        <v>味全保久乳</v>
      </c>
      <c r="E38" s="6">
        <f>IF(data!O25="","",data!O25)</f>
      </c>
      <c r="F38" s="6">
        <f>IF(data!O26="","",data!O26)</f>
      </c>
      <c r="G38" s="6">
        <f>IF(data!O27="","",data!O27)</f>
      </c>
      <c r="H38" s="19">
        <f>IF(data!O28="","",data!O28)</f>
      </c>
      <c r="I38" s="19">
        <f>IF(data!O29="","",data!O29)</f>
      </c>
    </row>
    <row r="39" spans="2:9" ht="19.5">
      <c r="B39" s="4" t="s">
        <v>0</v>
      </c>
      <c r="C39" s="5">
        <f>IF(data!A30="","",data!A30)</f>
        <v>43185</v>
      </c>
      <c r="D39" s="5">
        <f>IF(data!A31="","",data!A31)</f>
        <v>43186</v>
      </c>
      <c r="E39" s="5">
        <f>IF(data!A32="","",data!A32)</f>
        <v>43187</v>
      </c>
      <c r="F39" s="5">
        <f>IF(data!A33="","",data!A33)</f>
        <v>43188</v>
      </c>
      <c r="G39" s="5">
        <f>IF(data!A34="","",data!A34)</f>
        <v>43189</v>
      </c>
      <c r="H39" s="5">
        <f>IF(data!A35="","",data!A35)</f>
        <v>43190</v>
      </c>
      <c r="I39" s="5">
        <f>IF(data!A36="","",data!A36)</f>
      </c>
    </row>
    <row r="40" spans="2:9" ht="19.5">
      <c r="B40" s="4" t="s">
        <v>1</v>
      </c>
      <c r="C40" s="5" t="str">
        <f>IF(data!B30="","",data!B30)</f>
        <v>一</v>
      </c>
      <c r="D40" s="6" t="str">
        <f>IF(data!B31="","",data!B31)</f>
        <v>二</v>
      </c>
      <c r="E40" s="6" t="str">
        <f>IF(data!B32="","",data!B32)</f>
        <v>三</v>
      </c>
      <c r="F40" s="6" t="str">
        <f>IF(data!B33="","",data!B33)</f>
        <v>四</v>
      </c>
      <c r="G40" s="6" t="str">
        <f>IF(data!B34="","",data!B34)</f>
        <v>五</v>
      </c>
      <c r="H40" s="6" t="str">
        <f>IF(data!B35="","",data!B35)</f>
        <v>六</v>
      </c>
      <c r="I40" s="6">
        <f>IF(data!B36="","",data!B36)</f>
      </c>
    </row>
    <row r="41" spans="2:9" ht="19.5">
      <c r="B41" s="6" t="s">
        <v>2</v>
      </c>
      <c r="C41" s="5" t="str">
        <f>IF(data!G30="","",data!G30)</f>
        <v>白米飯</v>
      </c>
      <c r="D41" s="5" t="str">
        <f>IF(data!G31="","",data!G31)</f>
        <v>五穀飯+水果</v>
      </c>
      <c r="E41" s="5" t="str">
        <f>IF(data!G32="","",data!G32)</f>
        <v>白米飯</v>
      </c>
      <c r="F41" s="5" t="str">
        <f>IF(data!G33="","",data!G33)</f>
        <v>地瓜飯</v>
      </c>
      <c r="G41" s="5" t="str">
        <f>IF(data!G34="","",data!G34)</f>
        <v>炸醬麵</v>
      </c>
      <c r="H41" s="19" t="str">
        <f>IF(data!G35="","",data!G35)</f>
        <v>白米飯</v>
      </c>
      <c r="I41" s="19">
        <f>IF(data!G36="","",data!G36)</f>
      </c>
    </row>
    <row r="42" spans="2:9" ht="19.5">
      <c r="B42" s="6" t="s">
        <v>3</v>
      </c>
      <c r="C42" s="5" t="str">
        <f>IF(data!H30="","",data!H30)</f>
        <v>豚骨咖哩</v>
      </c>
      <c r="D42" s="6" t="str">
        <f>IF(data!H31="","",data!H31)</f>
        <v>左宗棠雞</v>
      </c>
      <c r="E42" s="6" t="str">
        <f>IF(data!H32="","",data!H32)</f>
        <v>沙茶魚丁</v>
      </c>
      <c r="F42" s="6" t="str">
        <f>IF(data!H33="","",data!H33)</f>
        <v>蔥爆豬柳</v>
      </c>
      <c r="G42" s="6" t="str">
        <f>IF(data!H34="","",data!H34)</f>
        <v>香酥雞腿</v>
      </c>
      <c r="H42" s="19" t="str">
        <f>IF(data!H35="","",data!H35)</f>
        <v>泰式打拋豬肉</v>
      </c>
      <c r="I42" s="19">
        <f>IF(data!H36="","",data!H36)</f>
      </c>
    </row>
    <row r="43" spans="2:9" ht="19.5">
      <c r="B43" s="144" t="s">
        <v>4</v>
      </c>
      <c r="C43" s="5" t="str">
        <f>IF(data!I30="","",data!I30)</f>
        <v>紅蘿蔔炒蛋</v>
      </c>
      <c r="D43" s="6" t="str">
        <f>IF(data!I31="","",data!I31)</f>
        <v>扁蒲蝦皮</v>
      </c>
      <c r="E43" s="6" t="str">
        <f>IF(data!I32="","",data!I32)</f>
        <v>日式天婦羅(加)</v>
      </c>
      <c r="F43" s="6" t="str">
        <f>IF(data!I33="","",data!I33)</f>
        <v>茶葉蛋</v>
      </c>
      <c r="G43" s="6" t="str">
        <f>IF(data!I34="","",data!I34)</f>
        <v>沙茶魷魚羹(海)</v>
      </c>
      <c r="H43" s="6" t="str">
        <f>IF(data!J35="","",data!J35)</f>
        <v>田園玉米</v>
      </c>
      <c r="I43" s="19">
        <f>IF(data!I36="","",data!I36)</f>
      </c>
    </row>
    <row r="44" spans="2:9" ht="19.5">
      <c r="B44" s="144"/>
      <c r="C44" s="5" t="str">
        <f>IF(data!J30="","",data!J30)</f>
        <v>結頭什錦</v>
      </c>
      <c r="D44" s="6" t="str">
        <f>IF(data!J31="","",data!J31)</f>
        <v>花椰肉片</v>
      </c>
      <c r="E44" s="6" t="str">
        <f>IF(data!J32="","",data!J32)</f>
        <v>砂鍋豆腐(豆)</v>
      </c>
      <c r="F44" s="6" t="str">
        <f>IF(data!J33="","",data!J33)</f>
        <v>螞蟻上樹</v>
      </c>
      <c r="G44" s="6" t="str">
        <f>IF(data!J34="","",data!J34)</f>
        <v>芝麻包</v>
      </c>
      <c r="H44" s="19" t="str">
        <f>IF(data!J35="","",data!J35)</f>
        <v>田園玉米</v>
      </c>
      <c r="I44" s="19">
        <f>IF(data!J36="","",data!J36)</f>
      </c>
    </row>
    <row r="45" spans="2:9" ht="19.5">
      <c r="B45" s="144"/>
      <c r="C45" s="5" t="str">
        <f>IF(data!K30="","",data!K30)</f>
        <v>炒鵝白菜</v>
      </c>
      <c r="D45" s="6" t="str">
        <f>IF(data!K31="","",data!K31)</f>
        <v>清炒高麗菜</v>
      </c>
      <c r="E45" s="6" t="str">
        <f>IF(data!K32="","",data!K32)</f>
        <v>炒油菜</v>
      </c>
      <c r="F45" s="6" t="str">
        <f>IF(data!K33="","",data!K33)</f>
        <v>清炒高麗菜</v>
      </c>
      <c r="G45" s="6" t="str">
        <f>IF(data!K34="","",data!K34)</f>
        <v>炒大陸妹</v>
      </c>
      <c r="H45" s="19" t="str">
        <f>IF(data!K35="","",data!K35)</f>
        <v>蒜炒青江</v>
      </c>
      <c r="I45" s="19">
        <f>IF(data!K36="","",data!K36)</f>
      </c>
    </row>
    <row r="46" spans="2:9" ht="19.5">
      <c r="B46" s="144"/>
      <c r="C46" s="5" t="str">
        <f>IF(data!N30="","",data!N30)</f>
        <v>黃瓜排骨湯</v>
      </c>
      <c r="D46" s="6" t="str">
        <f>IF(data!N31="","",data!N31)</f>
        <v>日式大根湯</v>
      </c>
      <c r="E46" s="6" t="str">
        <f>IF(data!N32="","",data!N32)</f>
        <v>藥膳排骨湯</v>
      </c>
      <c r="F46" s="6" t="str">
        <f>IF(data!N33="","",data!N33)</f>
        <v>味噌海芽湯</v>
      </c>
      <c r="G46" s="6" t="str">
        <f>IF(data!N34="","",data!N34)</f>
        <v>結頭湯</v>
      </c>
      <c r="H46" s="19" t="str">
        <f>IF(data!N35="","",data!N35)</f>
        <v>豆薯煲湯</v>
      </c>
      <c r="I46" s="19">
        <f>IF(data!N36="","",data!N36)</f>
      </c>
    </row>
    <row r="47" spans="2:9" ht="19.5">
      <c r="B47" s="6" t="s">
        <v>5</v>
      </c>
      <c r="C47" s="5">
        <f>IF(data!O30="","",data!O30)</f>
      </c>
      <c r="D47" s="6" t="str">
        <f>IF(data!O31="","",data!O31)</f>
        <v>味全保久乳</v>
      </c>
      <c r="E47" s="6">
        <f>IF(data!O32="","",data!O32)</f>
      </c>
      <c r="F47" s="6">
        <f>IF(data!O33="","",data!O33)</f>
      </c>
      <c r="G47" s="6">
        <f>IF(data!O34="","",data!O34)</f>
      </c>
      <c r="H47" s="19">
        <f>IF(data!O35="","",data!O35)</f>
      </c>
      <c r="I47" s="19">
        <f>IF(data!O36="","",data!O36)</f>
      </c>
    </row>
  </sheetData>
  <sheetProtection/>
  <mergeCells count="7">
    <mergeCell ref="B43:B46"/>
    <mergeCell ref="E2:F2"/>
    <mergeCell ref="C2:D2"/>
    <mergeCell ref="B34:B37"/>
    <mergeCell ref="B7:B10"/>
    <mergeCell ref="B16:B19"/>
    <mergeCell ref="B25:B28"/>
  </mergeCells>
  <printOptions/>
  <pageMargins left="0.35433070866141736" right="0.35433070866141736" top="0.29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X20" sqref="X20"/>
    </sheetView>
  </sheetViews>
  <sheetFormatPr defaultColWidth="9.00390625" defaultRowHeight="16.5"/>
  <sheetData>
    <row r="1" spans="1:20" ht="31.5" thickBot="1">
      <c r="A1" s="10"/>
      <c r="B1" s="161"/>
      <c r="C1" s="161"/>
      <c r="D1" s="161"/>
      <c r="E1" s="161"/>
      <c r="F1" s="10"/>
      <c r="G1" s="162" t="str">
        <f>data!C1</f>
        <v>彰化縣大莊國民小學</v>
      </c>
      <c r="H1" s="162"/>
      <c r="I1" s="162"/>
      <c r="J1" s="162"/>
      <c r="K1" s="162"/>
      <c r="L1" s="163" t="str">
        <f>data!D1</f>
        <v>梅景食品股份有限公司</v>
      </c>
      <c r="M1" s="163"/>
      <c r="N1" s="163"/>
      <c r="O1" s="20" t="s">
        <v>6</v>
      </c>
      <c r="P1" s="11"/>
      <c r="Q1" s="10"/>
      <c r="R1" s="10"/>
      <c r="S1" s="10"/>
      <c r="T1" s="10"/>
    </row>
    <row r="2" spans="1:20" ht="18" thickBot="1">
      <c r="A2" s="103">
        <f>IF(data!A2="","",data!A2)</f>
        <v>43157</v>
      </c>
      <c r="B2" s="104"/>
      <c r="C2" s="108" t="str">
        <f>IF(data!B2="","","("&amp;data!B2&amp;")")</f>
        <v>(一)</v>
      </c>
      <c r="D2" s="108"/>
      <c r="E2" s="103">
        <f>IF(data!A3="","",data!A3)</f>
        <v>43158</v>
      </c>
      <c r="F2" s="104"/>
      <c r="G2" s="125" t="str">
        <f>IF(data!B3="","","("&amp;data!B3&amp;")")</f>
        <v>(二)</v>
      </c>
      <c r="H2" s="125"/>
      <c r="I2" s="103">
        <f>IF(data!A4="","",data!A4)</f>
        <v>43159</v>
      </c>
      <c r="J2" s="104"/>
      <c r="K2" s="127" t="str">
        <f>IF(data!B4="","","("&amp;data!B4&amp;")")</f>
        <v>(三)</v>
      </c>
      <c r="L2" s="127"/>
      <c r="M2" s="103">
        <f>IF(data!A5="","",data!A5)</f>
        <v>43160</v>
      </c>
      <c r="N2" s="104"/>
      <c r="O2" s="101" t="str">
        <f>IF(data!B5="","","("&amp;data!B5&amp;")")</f>
        <v>(四)</v>
      </c>
      <c r="P2" s="101"/>
      <c r="Q2" s="103">
        <f>IF(data!A6="","",data!A6)</f>
        <v>43161</v>
      </c>
      <c r="R2" s="104"/>
      <c r="S2" s="101" t="str">
        <f>IF(data!B6="","","("&amp;data!B6&amp;")")</f>
        <v>(五)</v>
      </c>
      <c r="T2" s="102"/>
    </row>
    <row r="3" spans="1:20" ht="20.25">
      <c r="A3" s="138"/>
      <c r="B3" s="130"/>
      <c r="C3" s="130"/>
      <c r="D3" s="139"/>
      <c r="E3" s="129"/>
      <c r="F3" s="130"/>
      <c r="G3" s="130"/>
      <c r="H3" s="131"/>
      <c r="I3" s="138">
        <f>IF(data!G4="","",data!G4)</f>
      </c>
      <c r="J3" s="130"/>
      <c r="K3" s="130"/>
      <c r="L3" s="139"/>
      <c r="M3" s="129" t="str">
        <f>IF(data!G5="","",data!G5)</f>
        <v>地瓜飯</v>
      </c>
      <c r="N3" s="130"/>
      <c r="O3" s="130"/>
      <c r="P3" s="131"/>
      <c r="Q3" s="138" t="s">
        <v>191</v>
      </c>
      <c r="R3" s="130"/>
      <c r="S3" s="130"/>
      <c r="T3" s="139"/>
    </row>
    <row r="4" spans="1:20" ht="22.5">
      <c r="A4" s="150"/>
      <c r="B4" s="151"/>
      <c r="C4" s="151"/>
      <c r="D4" s="152"/>
      <c r="E4" s="159"/>
      <c r="F4" s="151"/>
      <c r="G4" s="151"/>
      <c r="H4" s="160"/>
      <c r="I4" s="140">
        <f>IF(data!H4="","",data!H4)</f>
      </c>
      <c r="J4" s="133"/>
      <c r="K4" s="133"/>
      <c r="L4" s="141"/>
      <c r="M4" s="132" t="str">
        <f>IF(data!H5="","",data!H5)</f>
        <v>黑胡椒燴肉</v>
      </c>
      <c r="N4" s="133"/>
      <c r="O4" s="133"/>
      <c r="P4" s="134"/>
      <c r="Q4" s="140" t="str">
        <f>IF(data!H6="","",data!H6)</f>
        <v>蔥燒豬排</v>
      </c>
      <c r="R4" s="133"/>
      <c r="S4" s="133"/>
      <c r="T4" s="141"/>
    </row>
    <row r="5" spans="1:20" ht="20.25">
      <c r="A5" s="140"/>
      <c r="B5" s="133"/>
      <c r="C5" s="133"/>
      <c r="D5" s="141"/>
      <c r="E5" s="132"/>
      <c r="F5" s="133"/>
      <c r="G5" s="133"/>
      <c r="H5" s="134"/>
      <c r="I5" s="140">
        <f>IF(data!I4="","",data!I4)</f>
      </c>
      <c r="J5" s="133"/>
      <c r="K5" s="133"/>
      <c r="L5" s="141"/>
      <c r="M5" s="132" t="str">
        <f>IF(data!I5="","",data!I5)</f>
        <v>奶焗白菜</v>
      </c>
      <c r="N5" s="133"/>
      <c r="O5" s="133"/>
      <c r="P5" s="134"/>
      <c r="Q5" s="140" t="str">
        <f>IF(data!I6="","",data!I6)</f>
        <v>蒙古烤肉</v>
      </c>
      <c r="R5" s="133"/>
      <c r="S5" s="133"/>
      <c r="T5" s="141"/>
    </row>
    <row r="6" spans="1:20" ht="20.25">
      <c r="A6" s="140"/>
      <c r="B6" s="133"/>
      <c r="C6" s="133"/>
      <c r="D6" s="141"/>
      <c r="E6" s="132"/>
      <c r="F6" s="133"/>
      <c r="G6" s="133"/>
      <c r="H6" s="134"/>
      <c r="I6" s="142">
        <f>IF(data!J4="","",data!J4)</f>
      </c>
      <c r="J6" s="136"/>
      <c r="K6" s="136"/>
      <c r="L6" s="143"/>
      <c r="M6" s="135" t="str">
        <f>IF(data!J5="","",data!J5)</f>
        <v>三色玉米</v>
      </c>
      <c r="N6" s="136"/>
      <c r="O6" s="136"/>
      <c r="P6" s="137"/>
      <c r="Q6" s="140" t="str">
        <f>IF(data!J6="","",data!J6)</f>
        <v>照燒豆腐</v>
      </c>
      <c r="R6" s="133"/>
      <c r="S6" s="133"/>
      <c r="T6" s="141"/>
    </row>
    <row r="7" spans="1:20" ht="20.25">
      <c r="A7" s="142"/>
      <c r="B7" s="136"/>
      <c r="C7" s="136"/>
      <c r="D7" s="143"/>
      <c r="E7" s="135"/>
      <c r="F7" s="136"/>
      <c r="G7" s="136"/>
      <c r="H7" s="137"/>
      <c r="I7" s="142">
        <f>IF(data!K4="","",data!K4)</f>
      </c>
      <c r="J7" s="136"/>
      <c r="K7" s="136"/>
      <c r="L7" s="143"/>
      <c r="M7" s="135" t="s">
        <v>130</v>
      </c>
      <c r="N7" s="136"/>
      <c r="O7" s="136"/>
      <c r="P7" s="137"/>
      <c r="Q7" s="142" t="s">
        <v>131</v>
      </c>
      <c r="R7" s="136"/>
      <c r="S7" s="136"/>
      <c r="T7" s="143"/>
    </row>
    <row r="8" spans="1:20" ht="20.25">
      <c r="A8" s="140"/>
      <c r="B8" s="133"/>
      <c r="C8" s="133"/>
      <c r="D8" s="141"/>
      <c r="E8" s="132"/>
      <c r="F8" s="133"/>
      <c r="G8" s="133"/>
      <c r="H8" s="134"/>
      <c r="I8" s="140">
        <f>IF(data!N4="","",data!N4)</f>
      </c>
      <c r="J8" s="133"/>
      <c r="K8" s="133"/>
      <c r="L8" s="141"/>
      <c r="M8" s="132" t="str">
        <f>IF(data!N5="","",data!N5)</f>
        <v>綠豆薏仁湯</v>
      </c>
      <c r="N8" s="133"/>
      <c r="O8" s="133"/>
      <c r="P8" s="134"/>
      <c r="Q8" s="140" t="str">
        <f>IF(data!N6="","",data!N6)</f>
        <v>玉米海結湯</v>
      </c>
      <c r="R8" s="133"/>
      <c r="S8" s="133"/>
      <c r="T8" s="141"/>
    </row>
    <row r="9" spans="1:20" ht="16.5">
      <c r="A9" s="13" t="s">
        <v>8</v>
      </c>
      <c r="B9" s="14"/>
      <c r="C9" s="14" t="s">
        <v>9</v>
      </c>
      <c r="D9" s="15"/>
      <c r="E9" s="21" t="s">
        <v>8</v>
      </c>
      <c r="F9" s="14"/>
      <c r="G9" s="14" t="s">
        <v>9</v>
      </c>
      <c r="H9" s="23"/>
      <c r="I9" s="13" t="s">
        <v>8</v>
      </c>
      <c r="J9" s="14">
        <f>IF(data!C4="","",data!C4)</f>
      </c>
      <c r="K9" s="14" t="s">
        <v>9</v>
      </c>
      <c r="L9" s="15">
        <f>IF(data!D4="","",data!D4)</f>
      </c>
      <c r="M9" s="21" t="s">
        <v>8</v>
      </c>
      <c r="N9" s="14">
        <f>IF(data!C5="","",data!C5)</f>
        <v>814.88</v>
      </c>
      <c r="O9" s="14" t="s">
        <v>9</v>
      </c>
      <c r="P9" s="23">
        <f>IF(data!D5="","",data!D5)</f>
        <v>25.04</v>
      </c>
      <c r="Q9" s="13" t="s">
        <v>8</v>
      </c>
      <c r="R9" s="14">
        <f>IF(data!C6="","",data!C6)</f>
        <v>825.02</v>
      </c>
      <c r="S9" s="14" t="s">
        <v>9</v>
      </c>
      <c r="T9" s="15">
        <f>IF(data!D6="","",data!D6)</f>
        <v>32.43</v>
      </c>
    </row>
    <row r="10" spans="1:20" ht="17.25" thickBot="1">
      <c r="A10" s="25" t="s">
        <v>10</v>
      </c>
      <c r="B10" s="26"/>
      <c r="C10" s="26" t="s">
        <v>11</v>
      </c>
      <c r="D10" s="27"/>
      <c r="E10" s="28" t="s">
        <v>10</v>
      </c>
      <c r="F10" s="26"/>
      <c r="G10" s="26" t="s">
        <v>11</v>
      </c>
      <c r="H10" s="29"/>
      <c r="I10" s="25" t="s">
        <v>10</v>
      </c>
      <c r="J10" s="26">
        <f>IF(data!E4="","",data!E4)</f>
      </c>
      <c r="K10" s="26" t="s">
        <v>11</v>
      </c>
      <c r="L10" s="27">
        <f>IF(data!F4="","",data!F4)</f>
      </c>
      <c r="M10" s="28" t="s">
        <v>10</v>
      </c>
      <c r="N10" s="26">
        <f>IF(data!E5="","",data!E5)</f>
        <v>110.14</v>
      </c>
      <c r="O10" s="26" t="s">
        <v>11</v>
      </c>
      <c r="P10" s="29">
        <f>IF(data!F5="","",data!F5)</f>
        <v>32.2</v>
      </c>
      <c r="Q10" s="25" t="s">
        <v>10</v>
      </c>
      <c r="R10" s="26">
        <f>IF(data!E6="","",data!E6)</f>
        <v>88.38</v>
      </c>
      <c r="S10" s="26" t="s">
        <v>11</v>
      </c>
      <c r="T10" s="27">
        <f>IF(data!F6="","",data!F6)</f>
        <v>39.83</v>
      </c>
    </row>
    <row r="11" spans="1:20" ht="18" thickBot="1">
      <c r="A11" s="103">
        <f>IF(data!A9="","",data!A9)</f>
        <v>43164</v>
      </c>
      <c r="B11" s="104"/>
      <c r="C11" s="108" t="str">
        <f>IF(data!B9="","","("&amp;data!B9&amp;")")</f>
        <v>(一)</v>
      </c>
      <c r="D11" s="108"/>
      <c r="E11" s="103">
        <f>IF(data!A10="","",data!A10)</f>
        <v>43165</v>
      </c>
      <c r="F11" s="104"/>
      <c r="G11" s="125" t="str">
        <f>IF(data!B10="","","("&amp;data!B10&amp;")")</f>
        <v>(二)</v>
      </c>
      <c r="H11" s="125"/>
      <c r="I11" s="103">
        <f>IF(data!A11="","",data!A11)</f>
        <v>43166</v>
      </c>
      <c r="J11" s="104"/>
      <c r="K11" s="127" t="str">
        <f>IF(data!B11="","","("&amp;data!B11&amp;")")</f>
        <v>(三)</v>
      </c>
      <c r="L11" s="127"/>
      <c r="M11" s="103">
        <f>IF(data!A12="","",data!A12)</f>
        <v>43167</v>
      </c>
      <c r="N11" s="104"/>
      <c r="O11" s="101" t="str">
        <f>IF(data!B12="","","("&amp;data!B12&amp;")")</f>
        <v>(四)</v>
      </c>
      <c r="P11" s="101"/>
      <c r="Q11" s="103">
        <f>IF(data!A13="","",data!A13)</f>
        <v>43168</v>
      </c>
      <c r="R11" s="104"/>
      <c r="S11" s="101" t="str">
        <f>IF(data!B13="","","("&amp;data!B13&amp;")")</f>
        <v>(五)</v>
      </c>
      <c r="T11" s="102"/>
    </row>
    <row r="12" spans="1:20" ht="20.25">
      <c r="A12" s="156" t="s">
        <v>192</v>
      </c>
      <c r="B12" s="157"/>
      <c r="C12" s="157"/>
      <c r="D12" s="158"/>
      <c r="E12" s="132" t="str">
        <f>IF(data!G10="","",data!G10)</f>
        <v>五穀飯+鮮奶</v>
      </c>
      <c r="F12" s="133"/>
      <c r="G12" s="133"/>
      <c r="H12" s="134"/>
      <c r="I12" s="140" t="str">
        <f>IF(data!G11="","",data!G11)</f>
        <v>白米飯</v>
      </c>
      <c r="J12" s="133"/>
      <c r="K12" s="133"/>
      <c r="L12" s="141"/>
      <c r="M12" s="132" t="str">
        <f>IF(data!G12="","",data!G12)</f>
        <v>地瓜飯</v>
      </c>
      <c r="N12" s="133"/>
      <c r="O12" s="133"/>
      <c r="P12" s="134"/>
      <c r="Q12" s="140" t="s">
        <v>191</v>
      </c>
      <c r="R12" s="133"/>
      <c r="S12" s="133"/>
      <c r="T12" s="141"/>
    </row>
    <row r="13" spans="1:20" ht="22.5">
      <c r="A13" s="150" t="str">
        <f>IF(data!H9="","",data!H9)</f>
        <v>洋芋雞丁</v>
      </c>
      <c r="B13" s="151"/>
      <c r="C13" s="151"/>
      <c r="D13" s="152"/>
      <c r="E13" s="132" t="str">
        <f>IF(data!H10="","",data!H10)</f>
        <v>紐約燒肉</v>
      </c>
      <c r="F13" s="133"/>
      <c r="G13" s="133"/>
      <c r="H13" s="134"/>
      <c r="I13" s="140" t="str">
        <f>IF(data!H11="","",data!H11)</f>
        <v>沙茶雞丁</v>
      </c>
      <c r="J13" s="133"/>
      <c r="K13" s="133"/>
      <c r="L13" s="141"/>
      <c r="M13" s="132" t="str">
        <f>IF(data!H12="","",data!H12)</f>
        <v>日式咖哩雞</v>
      </c>
      <c r="N13" s="133"/>
      <c r="O13" s="133"/>
      <c r="P13" s="134"/>
      <c r="Q13" s="140" t="str">
        <f>IF(data!H13="","",data!H13)</f>
        <v>香滷雞腿</v>
      </c>
      <c r="R13" s="133"/>
      <c r="S13" s="133"/>
      <c r="T13" s="141"/>
    </row>
    <row r="14" spans="1:20" ht="20.25">
      <c r="A14" s="140" t="str">
        <f>IF(data!I9="","",data!I9)</f>
        <v>糖醋小排</v>
      </c>
      <c r="B14" s="133"/>
      <c r="C14" s="133"/>
      <c r="D14" s="141"/>
      <c r="E14" s="132" t="str">
        <f>IF(data!I10="","",data!I10)</f>
        <v>紅蘿蔔炒蛋</v>
      </c>
      <c r="F14" s="133"/>
      <c r="G14" s="133"/>
      <c r="H14" s="134"/>
      <c r="I14" s="140" t="str">
        <f>IF(data!I11="","",data!I11)</f>
        <v>關東煮</v>
      </c>
      <c r="J14" s="133"/>
      <c r="K14" s="133"/>
      <c r="L14" s="141"/>
      <c r="M14" s="132" t="str">
        <f>IF(data!I12="","",data!I12)</f>
        <v>酥炸柳葉魚(炸.魚)</v>
      </c>
      <c r="N14" s="133"/>
      <c r="O14" s="133"/>
      <c r="P14" s="134"/>
      <c r="Q14" s="140" t="str">
        <f>IF(data!I13="","",data!I13)</f>
        <v>醬燒豆腐(豆)</v>
      </c>
      <c r="R14" s="133"/>
      <c r="S14" s="133"/>
      <c r="T14" s="141"/>
    </row>
    <row r="15" spans="1:20" ht="20.25">
      <c r="A15" s="142" t="str">
        <f>IF(data!J9="","",data!J9)</f>
        <v>筍片炒肉絲</v>
      </c>
      <c r="B15" s="136"/>
      <c r="C15" s="136"/>
      <c r="D15" s="143"/>
      <c r="E15" s="135" t="str">
        <f>IF(data!J10="","",data!J10)</f>
        <v>黃瓜鴿蛋</v>
      </c>
      <c r="F15" s="136"/>
      <c r="G15" s="136"/>
      <c r="H15" s="137"/>
      <c r="I15" s="153" t="str">
        <f>IF(data!J11="","",data!J11)</f>
        <v>白菜滷</v>
      </c>
      <c r="J15" s="154"/>
      <c r="K15" s="154"/>
      <c r="L15" s="155"/>
      <c r="M15" s="135" t="str">
        <f>IF(data!J12="","",data!J12)</f>
        <v>越南河粉</v>
      </c>
      <c r="N15" s="136"/>
      <c r="O15" s="136"/>
      <c r="P15" s="137"/>
      <c r="Q15" s="142" t="str">
        <f>IF(data!J13="","",data!J13)</f>
        <v>銀絲卷</v>
      </c>
      <c r="R15" s="136"/>
      <c r="S15" s="136"/>
      <c r="T15" s="143"/>
    </row>
    <row r="16" spans="1:20" ht="21" customHeight="1">
      <c r="A16" s="135" t="s">
        <v>130</v>
      </c>
      <c r="B16" s="136"/>
      <c r="C16" s="136"/>
      <c r="D16" s="137"/>
      <c r="E16" s="142" t="s">
        <v>131</v>
      </c>
      <c r="F16" s="136"/>
      <c r="G16" s="136"/>
      <c r="H16" s="143"/>
      <c r="I16" s="135" t="s">
        <v>130</v>
      </c>
      <c r="J16" s="136"/>
      <c r="K16" s="136"/>
      <c r="L16" s="137"/>
      <c r="M16" s="142" t="s">
        <v>131</v>
      </c>
      <c r="N16" s="136"/>
      <c r="O16" s="136"/>
      <c r="P16" s="143"/>
      <c r="Q16" s="142" t="s">
        <v>130</v>
      </c>
      <c r="R16" s="136"/>
      <c r="S16" s="136"/>
      <c r="T16" s="143"/>
    </row>
    <row r="17" spans="1:20" ht="20.25">
      <c r="A17" s="140" t="str">
        <f>IF(data!N9="","",data!N9)</f>
        <v>番茄蛋花湯</v>
      </c>
      <c r="B17" s="133"/>
      <c r="C17" s="133"/>
      <c r="D17" s="141"/>
      <c r="E17" s="132" t="str">
        <f>IF(data!N10="","",data!N10)</f>
        <v>冬瓜雞湯</v>
      </c>
      <c r="F17" s="133"/>
      <c r="G17" s="133"/>
      <c r="H17" s="134"/>
      <c r="I17" s="140" t="str">
        <f>IF(data!N11="","",data!N11)</f>
        <v>酸辣湯</v>
      </c>
      <c r="J17" s="133"/>
      <c r="K17" s="133"/>
      <c r="L17" s="141"/>
      <c r="M17" s="132" t="str">
        <f>IF(data!N12="","",data!N12)</f>
        <v>白菜菇菇湯</v>
      </c>
      <c r="N17" s="133"/>
      <c r="O17" s="133"/>
      <c r="P17" s="134"/>
      <c r="Q17" s="140" t="str">
        <f>IF(data!N13="","",data!N13)</f>
        <v>筍片排骨湯(醃)</v>
      </c>
      <c r="R17" s="133"/>
      <c r="S17" s="133"/>
      <c r="T17" s="141"/>
    </row>
    <row r="18" spans="1:20" ht="16.5">
      <c r="A18" s="13" t="s">
        <v>8</v>
      </c>
      <c r="B18" s="14">
        <f>IF(data!C9="","",data!C9)</f>
        <v>700.36</v>
      </c>
      <c r="C18" s="14" t="s">
        <v>9</v>
      </c>
      <c r="D18" s="15">
        <f>IF(data!D9="","",data!D9)</f>
        <v>23.69</v>
      </c>
      <c r="E18" s="21" t="s">
        <v>8</v>
      </c>
      <c r="F18" s="14">
        <f>IF(data!C10="","",data!C10)</f>
        <v>814.54</v>
      </c>
      <c r="G18" s="14" t="s">
        <v>9</v>
      </c>
      <c r="H18" s="23">
        <f>IF(data!D10="","",data!D10)</f>
        <v>29.93</v>
      </c>
      <c r="I18" s="13" t="s">
        <v>8</v>
      </c>
      <c r="J18" s="14">
        <f>IF(data!C11="","",data!C11)</f>
        <v>705.93</v>
      </c>
      <c r="K18" s="14" t="s">
        <v>9</v>
      </c>
      <c r="L18" s="15">
        <f>IF(data!D11="","",data!D11)</f>
        <v>23.9</v>
      </c>
      <c r="M18" s="21" t="s">
        <v>8</v>
      </c>
      <c r="N18" s="14">
        <f>IF(data!C12="","",data!C12)</f>
        <v>625.59</v>
      </c>
      <c r="O18" s="14" t="s">
        <v>9</v>
      </c>
      <c r="P18" s="23">
        <f>IF(data!D12="","",data!D12)</f>
        <v>18.08</v>
      </c>
      <c r="Q18" s="13" t="s">
        <v>8</v>
      </c>
      <c r="R18" s="14">
        <f>IF(data!C13="","",data!C13)</f>
        <v>933.8</v>
      </c>
      <c r="S18" s="14" t="s">
        <v>9</v>
      </c>
      <c r="T18" s="15">
        <f>IF(data!D13="","",data!D13)</f>
        <v>25.36</v>
      </c>
    </row>
    <row r="19" spans="1:20" ht="17.25" thickBot="1">
      <c r="A19" s="16" t="s">
        <v>10</v>
      </c>
      <c r="B19" s="17">
        <f>IF(data!E9="","",data!E9)</f>
        <v>89.87</v>
      </c>
      <c r="C19" s="17" t="s">
        <v>11</v>
      </c>
      <c r="D19" s="18">
        <f>IF(data!F9="","",data!F9)</f>
        <v>27.68</v>
      </c>
      <c r="E19" s="22" t="s">
        <v>10</v>
      </c>
      <c r="F19" s="17">
        <f>IF(data!E10="","",data!E10)</f>
        <v>93.24</v>
      </c>
      <c r="G19" s="17" t="s">
        <v>11</v>
      </c>
      <c r="H19" s="24">
        <f>IF(data!F10="","",data!F10)</f>
        <v>37.83</v>
      </c>
      <c r="I19" s="16" t="s">
        <v>10</v>
      </c>
      <c r="J19" s="17">
        <f>IF(data!E11="","",data!E11)</f>
        <v>90.18</v>
      </c>
      <c r="K19" s="17" t="s">
        <v>11</v>
      </c>
      <c r="L19" s="18">
        <f>IF(data!F11="","",data!F11)</f>
        <v>28.19</v>
      </c>
      <c r="M19" s="22" t="s">
        <v>10</v>
      </c>
      <c r="N19" s="17">
        <f>IF(data!E12="","",data!E12)</f>
        <v>88.27</v>
      </c>
      <c r="O19" s="17" t="s">
        <v>11</v>
      </c>
      <c r="P19" s="24">
        <f>IF(data!F12="","",data!F12)</f>
        <v>23.58</v>
      </c>
      <c r="Q19" s="16" t="s">
        <v>10</v>
      </c>
      <c r="R19" s="17">
        <f>IF(data!E13="","",data!E13)</f>
        <v>134.79</v>
      </c>
      <c r="S19" s="17" t="s">
        <v>11</v>
      </c>
      <c r="T19" s="18">
        <f>IF(data!F13="","",data!F13)</f>
        <v>35.77</v>
      </c>
    </row>
    <row r="20" spans="1:20" ht="18" thickBot="1">
      <c r="A20" s="103">
        <f>IF(data!A16="","",data!A16)</f>
        <v>43171</v>
      </c>
      <c r="B20" s="104"/>
      <c r="C20" s="108" t="str">
        <f>IF(data!B16="","","("&amp;data!B16&amp;")")</f>
        <v>(一)</v>
      </c>
      <c r="D20" s="108"/>
      <c r="E20" s="103">
        <f>IF(data!A17="","",data!A17)</f>
        <v>43172</v>
      </c>
      <c r="F20" s="104"/>
      <c r="G20" s="125" t="str">
        <f>IF(data!B17="","","("&amp;data!B17&amp;")")</f>
        <v>(二)</v>
      </c>
      <c r="H20" s="125"/>
      <c r="I20" s="103">
        <f>IF(data!A18="","",data!A18)</f>
        <v>43173</v>
      </c>
      <c r="J20" s="104"/>
      <c r="K20" s="127" t="str">
        <f>IF(data!B18="","","("&amp;data!B18&amp;")")</f>
        <v>(三)</v>
      </c>
      <c r="L20" s="127"/>
      <c r="M20" s="103">
        <f>IF(data!A19="","",data!A19)</f>
        <v>43174</v>
      </c>
      <c r="N20" s="104"/>
      <c r="O20" s="101" t="str">
        <f>IF(data!B19="","","("&amp;data!B19&amp;")")</f>
        <v>(四)</v>
      </c>
      <c r="P20" s="101"/>
      <c r="Q20" s="103">
        <f>IF(data!A20="","",data!A20)</f>
        <v>43175</v>
      </c>
      <c r="R20" s="104"/>
      <c r="S20" s="101" t="str">
        <f>IF(data!B20="","","("&amp;data!B20&amp;")")</f>
        <v>(五)</v>
      </c>
      <c r="T20" s="102"/>
    </row>
    <row r="21" spans="1:20" ht="20.25">
      <c r="A21" s="140" t="str">
        <f>IF(data!G16="","",data!G16)</f>
        <v>白米飯</v>
      </c>
      <c r="B21" s="133"/>
      <c r="C21" s="133"/>
      <c r="D21" s="141"/>
      <c r="E21" s="132" t="str">
        <f>IF(data!G17="","",data!G17)</f>
        <v>五穀飯+水果</v>
      </c>
      <c r="F21" s="133"/>
      <c r="G21" s="133"/>
      <c r="H21" s="134"/>
      <c r="I21" s="140" t="str">
        <f>IF(data!G18="","",data!G18)</f>
        <v>白米飯</v>
      </c>
      <c r="J21" s="133"/>
      <c r="K21" s="133"/>
      <c r="L21" s="141"/>
      <c r="M21" s="132" t="str">
        <f>IF(data!G19="","",data!G19)</f>
        <v>地瓜飯</v>
      </c>
      <c r="N21" s="133"/>
      <c r="O21" s="133"/>
      <c r="P21" s="134"/>
      <c r="Q21" s="140" t="s">
        <v>191</v>
      </c>
      <c r="R21" s="133"/>
      <c r="S21" s="133"/>
      <c r="T21" s="141"/>
    </row>
    <row r="22" spans="1:20" ht="22.5">
      <c r="A22" s="150" t="str">
        <f>IF(data!H16="","",data!H16)</f>
        <v>京都排骨</v>
      </c>
      <c r="B22" s="151"/>
      <c r="C22" s="151"/>
      <c r="D22" s="152"/>
      <c r="E22" s="132" t="str">
        <f>IF(data!H17="","",data!H17)</f>
        <v>醬燒鴨丁</v>
      </c>
      <c r="F22" s="133"/>
      <c r="G22" s="133"/>
      <c r="H22" s="134"/>
      <c r="I22" s="140" t="str">
        <f>IF(data!H18="","",data!H18)</f>
        <v>紅K雞丁</v>
      </c>
      <c r="J22" s="133"/>
      <c r="K22" s="133"/>
      <c r="L22" s="141"/>
      <c r="M22" s="132" t="str">
        <f>IF(data!H19="","",data!H19)</f>
        <v>茄汁魚丁</v>
      </c>
      <c r="N22" s="133"/>
      <c r="O22" s="133"/>
      <c r="P22" s="134"/>
      <c r="Q22" s="140" t="str">
        <f>IF(data!H20="","",data!H20)</f>
        <v>香滷排骨</v>
      </c>
      <c r="R22" s="133"/>
      <c r="S22" s="133"/>
      <c r="T22" s="141"/>
    </row>
    <row r="23" spans="1:20" ht="20.25">
      <c r="A23" s="140" t="str">
        <f>IF(data!I16="","",data!I16)</f>
        <v>玉米炒蛋</v>
      </c>
      <c r="B23" s="133"/>
      <c r="C23" s="133"/>
      <c r="D23" s="141"/>
      <c r="E23" s="132" t="str">
        <f>IF(data!I17="","",data!I17)</f>
        <v>八寶肉燥</v>
      </c>
      <c r="F23" s="133"/>
      <c r="G23" s="133"/>
      <c r="H23" s="134"/>
      <c r="I23" s="140" t="str">
        <f>IF(data!I18="","",data!I18)</f>
        <v>五福臨門</v>
      </c>
      <c r="J23" s="133"/>
      <c r="K23" s="133"/>
      <c r="L23" s="141"/>
      <c r="M23" s="135" t="str">
        <f>IF(data!I19="","",data!I19)</f>
        <v>螞蟻上樹</v>
      </c>
      <c r="N23" s="136"/>
      <c r="O23" s="136"/>
      <c r="P23" s="137"/>
      <c r="Q23" s="142" t="str">
        <f>IF(data!I20="","",data!I20)</f>
        <v>沙茶炒三絲</v>
      </c>
      <c r="R23" s="136"/>
      <c r="S23" s="136"/>
      <c r="T23" s="143"/>
    </row>
    <row r="24" spans="1:20" ht="20.25">
      <c r="A24" s="147" t="s">
        <v>193</v>
      </c>
      <c r="B24" s="148"/>
      <c r="C24" s="148"/>
      <c r="D24" s="149"/>
      <c r="E24" s="135" t="str">
        <f>IF(data!J17="","",data!J17)</f>
        <v>五香滷味(加)</v>
      </c>
      <c r="F24" s="136"/>
      <c r="G24" s="136"/>
      <c r="H24" s="137"/>
      <c r="I24" s="142" t="str">
        <f>IF(data!J18="","",data!J18)</f>
        <v>醬燒豆腐(豆)</v>
      </c>
      <c r="J24" s="136"/>
      <c r="K24" s="136"/>
      <c r="L24" s="143"/>
      <c r="M24" s="132" t="str">
        <f>IF(data!J19="","",data!J19)</f>
        <v>番茄炒蛋</v>
      </c>
      <c r="N24" s="133"/>
      <c r="O24" s="133"/>
      <c r="P24" s="134"/>
      <c r="Q24" s="140" t="str">
        <f>IF(data!J20="","",data!J20)</f>
        <v>奶皇包</v>
      </c>
      <c r="R24" s="133"/>
      <c r="S24" s="133"/>
      <c r="T24" s="141"/>
    </row>
    <row r="25" spans="1:20" ht="21" customHeight="1">
      <c r="A25" s="135" t="s">
        <v>130</v>
      </c>
      <c r="B25" s="136"/>
      <c r="C25" s="136"/>
      <c r="D25" s="137"/>
      <c r="E25" s="142" t="s">
        <v>131</v>
      </c>
      <c r="F25" s="136"/>
      <c r="G25" s="136"/>
      <c r="H25" s="143"/>
      <c r="I25" s="135" t="s">
        <v>130</v>
      </c>
      <c r="J25" s="136"/>
      <c r="K25" s="136"/>
      <c r="L25" s="137"/>
      <c r="M25" s="142" t="s">
        <v>131</v>
      </c>
      <c r="N25" s="136"/>
      <c r="O25" s="136"/>
      <c r="P25" s="143"/>
      <c r="Q25" s="142" t="s">
        <v>130</v>
      </c>
      <c r="R25" s="136"/>
      <c r="S25" s="136"/>
      <c r="T25" s="143"/>
    </row>
    <row r="26" spans="1:20" ht="20.25">
      <c r="A26" s="140" t="str">
        <f>IF(data!N16="","",data!N16)</f>
        <v>紫菜蛋花湯</v>
      </c>
      <c r="B26" s="133"/>
      <c r="C26" s="133"/>
      <c r="D26" s="141"/>
      <c r="E26" s="132" t="str">
        <f>IF(data!N17="","",data!N17)</f>
        <v>南瓜排骨湯</v>
      </c>
      <c r="F26" s="133"/>
      <c r="G26" s="133"/>
      <c r="H26" s="134"/>
      <c r="I26" s="140" t="str">
        <f>IF(data!N18="","",data!N18)</f>
        <v>結頭湯</v>
      </c>
      <c r="J26" s="133"/>
      <c r="K26" s="133"/>
      <c r="L26" s="141"/>
      <c r="M26" s="132" t="str">
        <f>IF(data!N19="","",data!N19)</f>
        <v>海帶芽油豆腐湯</v>
      </c>
      <c r="N26" s="133"/>
      <c r="O26" s="133"/>
      <c r="P26" s="134"/>
      <c r="Q26" s="140" t="str">
        <f>IF(data!N20="","",data!N20)</f>
        <v>酸菜豬血湯(醃)</v>
      </c>
      <c r="R26" s="133"/>
      <c r="S26" s="133"/>
      <c r="T26" s="141"/>
    </row>
    <row r="27" spans="1:20" ht="16.5">
      <c r="A27" s="13" t="s">
        <v>8</v>
      </c>
      <c r="B27" s="14">
        <f>IF(data!C16="","",data!C16)</f>
        <v>749.5</v>
      </c>
      <c r="C27" s="14" t="s">
        <v>9</v>
      </c>
      <c r="D27" s="15">
        <f>IF(data!D16="","",data!D16)</f>
        <v>32.81</v>
      </c>
      <c r="E27" s="21" t="s">
        <v>8</v>
      </c>
      <c r="F27" s="14">
        <f>IF(data!C17="","",data!C17)</f>
        <v>871.94</v>
      </c>
      <c r="G27" s="14" t="s">
        <v>9</v>
      </c>
      <c r="H27" s="23">
        <f>IF(data!D17="","",data!D17)</f>
        <v>31.78</v>
      </c>
      <c r="I27" s="13" t="s">
        <v>8</v>
      </c>
      <c r="J27" s="14">
        <f>IF(data!C18="","",data!C18)</f>
        <v>742.9</v>
      </c>
      <c r="K27" s="14" t="s">
        <v>9</v>
      </c>
      <c r="L27" s="15">
        <f>IF(data!D18="","",data!D18)</f>
        <v>27.71</v>
      </c>
      <c r="M27" s="21" t="s">
        <v>8</v>
      </c>
      <c r="N27" s="14">
        <f>IF(data!C19="","",data!C19)</f>
        <v>638.45</v>
      </c>
      <c r="O27" s="14" t="s">
        <v>9</v>
      </c>
      <c r="P27" s="23">
        <f>IF(data!D19="","",data!D19)</f>
        <v>22.25</v>
      </c>
      <c r="Q27" s="13" t="s">
        <v>8</v>
      </c>
      <c r="R27" s="14">
        <f>IF(data!C20="","",data!C20)</f>
        <v>415.83</v>
      </c>
      <c r="S27" s="14" t="s">
        <v>9</v>
      </c>
      <c r="T27" s="15">
        <f>IF(data!D20="","",data!D20)</f>
        <v>28.38</v>
      </c>
    </row>
    <row r="28" spans="1:20" ht="17.25" thickBot="1">
      <c r="A28" s="25" t="s">
        <v>10</v>
      </c>
      <c r="B28" s="26">
        <f>IF(data!E16="","",data!E16)</f>
        <v>71.38</v>
      </c>
      <c r="C28" s="26" t="s">
        <v>11</v>
      </c>
      <c r="D28" s="27">
        <f>IF(data!F16="","",data!F16)</f>
        <v>37.71</v>
      </c>
      <c r="E28" s="28" t="s">
        <v>10</v>
      </c>
      <c r="F28" s="26">
        <f>IF(data!E17="","",data!E17)</f>
        <v>100.11</v>
      </c>
      <c r="G28" s="26" t="s">
        <v>11</v>
      </c>
      <c r="H28" s="29">
        <f>IF(data!F17="","",data!F17)</f>
        <v>40.84</v>
      </c>
      <c r="I28" s="25" t="s">
        <v>10</v>
      </c>
      <c r="J28" s="26">
        <f>IF(data!E18="","",data!E18)</f>
        <v>86.35</v>
      </c>
      <c r="K28" s="26" t="s">
        <v>11</v>
      </c>
      <c r="L28" s="27">
        <f>IF(data!F18="","",data!F18)</f>
        <v>32.57</v>
      </c>
      <c r="M28" s="28" t="s">
        <v>10</v>
      </c>
      <c r="N28" s="26">
        <f>IF(data!E19="","",data!E19)</f>
        <v>81.22</v>
      </c>
      <c r="O28" s="26" t="s">
        <v>11</v>
      </c>
      <c r="P28" s="29">
        <f>IF(data!F19="","",data!F19)</f>
        <v>24.51</v>
      </c>
      <c r="Q28" s="25" t="s">
        <v>10</v>
      </c>
      <c r="R28" s="26">
        <f>IF(data!E20="","",data!E20)</f>
        <v>17.55</v>
      </c>
      <c r="S28" s="26" t="s">
        <v>11</v>
      </c>
      <c r="T28" s="27">
        <f>IF(data!F20="","",data!F20)</f>
        <v>20.62</v>
      </c>
    </row>
    <row r="29" spans="1:20" ht="18" thickBot="1">
      <c r="A29" s="103">
        <f>IF(data!A23="","",data!A23)</f>
        <v>43178</v>
      </c>
      <c r="B29" s="104"/>
      <c r="C29" s="108" t="str">
        <f>IF(data!B23="","","("&amp;data!B23&amp;")")</f>
        <v>(一)</v>
      </c>
      <c r="D29" s="108"/>
      <c r="E29" s="103">
        <f>IF(data!A24="","",data!A24)</f>
        <v>43179</v>
      </c>
      <c r="F29" s="104"/>
      <c r="G29" s="125" t="str">
        <f>IF(data!B24="","","("&amp;data!B24&amp;")")</f>
        <v>(二)</v>
      </c>
      <c r="H29" s="125"/>
      <c r="I29" s="103">
        <f>IF(data!A25="","",data!A25)</f>
        <v>43180</v>
      </c>
      <c r="J29" s="104"/>
      <c r="K29" s="127" t="str">
        <f>IF(data!B25="","","("&amp;data!B25&amp;")")</f>
        <v>(三)</v>
      </c>
      <c r="L29" s="127"/>
      <c r="M29" s="103">
        <f>IF(data!A26="","",data!A26)</f>
        <v>43181</v>
      </c>
      <c r="N29" s="104"/>
      <c r="O29" s="101" t="str">
        <f>IF(data!B26="","","("&amp;data!B26&amp;")")</f>
        <v>(四)</v>
      </c>
      <c r="P29" s="101"/>
      <c r="Q29" s="103">
        <f>IF(data!A27="","",data!A27)</f>
        <v>43182</v>
      </c>
      <c r="R29" s="104"/>
      <c r="S29" s="101" t="str">
        <f>IF(data!B27="","","("&amp;data!B27&amp;")")</f>
        <v>(五)</v>
      </c>
      <c r="T29" s="102"/>
    </row>
    <row r="30" spans="1:20" ht="20.25">
      <c r="A30" s="140" t="str">
        <f>IF(data!G23="","",data!G23)</f>
        <v>白米飯</v>
      </c>
      <c r="B30" s="133"/>
      <c r="C30" s="133"/>
      <c r="D30" s="141"/>
      <c r="E30" s="132" t="str">
        <f>IF(data!G24="","",data!G24)</f>
        <v>五穀飯+鮮奶</v>
      </c>
      <c r="F30" s="133"/>
      <c r="G30" s="133"/>
      <c r="H30" s="134"/>
      <c r="I30" s="140" t="str">
        <f>IF(data!G25="","",data!G25)</f>
        <v>白米飯</v>
      </c>
      <c r="J30" s="133"/>
      <c r="K30" s="133"/>
      <c r="L30" s="141"/>
      <c r="M30" s="132" t="str">
        <f>IF(data!G26="","",data!G26)</f>
        <v>地瓜飯</v>
      </c>
      <c r="N30" s="133"/>
      <c r="O30" s="133"/>
      <c r="P30" s="134"/>
      <c r="Q30" s="140" t="s">
        <v>191</v>
      </c>
      <c r="R30" s="133"/>
      <c r="S30" s="133"/>
      <c r="T30" s="141"/>
    </row>
    <row r="31" spans="1:20" ht="22.5">
      <c r="A31" s="150" t="str">
        <f>IF(data!H23="","",data!H23)</f>
        <v>泰式椒麻雞</v>
      </c>
      <c r="B31" s="151"/>
      <c r="C31" s="151"/>
      <c r="D31" s="152"/>
      <c r="E31" s="132" t="str">
        <f>IF(data!H24="","",data!H24)</f>
        <v>鹹酥雞(炸)</v>
      </c>
      <c r="F31" s="133"/>
      <c r="G31" s="133"/>
      <c r="H31" s="134"/>
      <c r="I31" s="140" t="str">
        <f>IF(data!H25="","",data!H25)</f>
        <v>香酥柳葉魚*2(炸.魚)</v>
      </c>
      <c r="J31" s="133"/>
      <c r="K31" s="133"/>
      <c r="L31" s="141"/>
      <c r="M31" s="132" t="str">
        <f>IF(data!H26="","",data!H26)</f>
        <v>紅燒肉丁</v>
      </c>
      <c r="N31" s="133"/>
      <c r="O31" s="133"/>
      <c r="P31" s="134"/>
      <c r="Q31" s="140" t="str">
        <f>IF(data!H27="","",data!H27)</f>
        <v>香滷豬排</v>
      </c>
      <c r="R31" s="133"/>
      <c r="S31" s="133"/>
      <c r="T31" s="141"/>
    </row>
    <row r="32" spans="1:20" ht="20.25">
      <c r="A32" s="140" t="str">
        <f>IF(data!I23="","",data!I23)</f>
        <v>洋蔥炒蛋</v>
      </c>
      <c r="B32" s="133"/>
      <c r="C32" s="133"/>
      <c r="D32" s="141"/>
      <c r="E32" s="132" t="str">
        <f>IF(data!I24="","",data!I24)</f>
        <v>滷味</v>
      </c>
      <c r="F32" s="133"/>
      <c r="G32" s="133"/>
      <c r="H32" s="134"/>
      <c r="I32" s="140" t="str">
        <f>IF(data!I25="","",data!I25)</f>
        <v>壽喜燒肉</v>
      </c>
      <c r="J32" s="133"/>
      <c r="K32" s="133"/>
      <c r="L32" s="141"/>
      <c r="M32" s="132" t="str">
        <f>IF(data!I26="","",data!I26)</f>
        <v>三色玉米</v>
      </c>
      <c r="N32" s="133"/>
      <c r="O32" s="133"/>
      <c r="P32" s="134"/>
      <c r="Q32" s="140" t="str">
        <f>IF(data!I27="","",data!I27)</f>
        <v>麻婆豆腐(豆)</v>
      </c>
      <c r="R32" s="133"/>
      <c r="S32" s="133"/>
      <c r="T32" s="141"/>
    </row>
    <row r="33" spans="1:20" ht="20.25">
      <c r="A33" s="147" t="s">
        <v>194</v>
      </c>
      <c r="B33" s="148"/>
      <c r="C33" s="148"/>
      <c r="D33" s="149"/>
      <c r="E33" s="132" t="str">
        <f>IF(data!J24="","",data!J24)</f>
        <v>茶葉蛋</v>
      </c>
      <c r="F33" s="133"/>
      <c r="G33" s="133"/>
      <c r="H33" s="134"/>
      <c r="I33" s="142" t="str">
        <f>IF(data!J25="","",data!J25)</f>
        <v>什錦白菜</v>
      </c>
      <c r="J33" s="136"/>
      <c r="K33" s="136"/>
      <c r="L33" s="143"/>
      <c r="M33" s="135" t="str">
        <f>IF(data!J26="","",data!J26)</f>
        <v>洋蔥銀芽</v>
      </c>
      <c r="N33" s="136"/>
      <c r="O33" s="136"/>
      <c r="P33" s="137"/>
      <c r="Q33" s="142" t="str">
        <f>IF(data!J27="","",data!J27)</f>
        <v>開陽白菜</v>
      </c>
      <c r="R33" s="136"/>
      <c r="S33" s="136"/>
      <c r="T33" s="143"/>
    </row>
    <row r="34" spans="1:20" ht="21" customHeight="1">
      <c r="A34" s="135" t="s">
        <v>130</v>
      </c>
      <c r="B34" s="136"/>
      <c r="C34" s="136"/>
      <c r="D34" s="137"/>
      <c r="E34" s="142" t="s">
        <v>131</v>
      </c>
      <c r="F34" s="136"/>
      <c r="G34" s="136"/>
      <c r="H34" s="143"/>
      <c r="I34" s="135" t="s">
        <v>130</v>
      </c>
      <c r="J34" s="136"/>
      <c r="K34" s="136"/>
      <c r="L34" s="137"/>
      <c r="M34" s="142" t="s">
        <v>131</v>
      </c>
      <c r="N34" s="136"/>
      <c r="O34" s="136"/>
      <c r="P34" s="143"/>
      <c r="Q34" s="142" t="s">
        <v>130</v>
      </c>
      <c r="R34" s="136"/>
      <c r="S34" s="136"/>
      <c r="T34" s="143"/>
    </row>
    <row r="35" spans="1:20" ht="20.25">
      <c r="A35" s="140" t="str">
        <f>IF(data!N23="","",data!N23)</f>
        <v>三絲湯</v>
      </c>
      <c r="B35" s="133"/>
      <c r="C35" s="133"/>
      <c r="D35" s="141"/>
      <c r="E35" s="132" t="str">
        <f>IF(data!N24="","",data!N24)</f>
        <v>羅宋湯</v>
      </c>
      <c r="F35" s="133"/>
      <c r="G35" s="133"/>
      <c r="H35" s="134"/>
      <c r="I35" s="140" t="str">
        <f>IF(data!N25="","",data!N25)</f>
        <v>火鍋湯</v>
      </c>
      <c r="J35" s="133"/>
      <c r="K35" s="133"/>
      <c r="L35" s="141"/>
      <c r="M35" s="132" t="str">
        <f>IF(data!N26="","",data!N26)</f>
        <v>蘿蔔大骨湯</v>
      </c>
      <c r="N35" s="133"/>
      <c r="O35" s="133"/>
      <c r="P35" s="134"/>
      <c r="Q35" s="140" t="str">
        <f>IF(data!N27="","",data!N27)</f>
        <v>酸辣湯(醃)</v>
      </c>
      <c r="R35" s="133"/>
      <c r="S35" s="133"/>
      <c r="T35" s="141"/>
    </row>
    <row r="36" spans="1:20" ht="16.5">
      <c r="A36" s="13" t="s">
        <v>8</v>
      </c>
      <c r="B36" s="14">
        <f>IF(data!C23="","",data!C23)</f>
        <v>725.83</v>
      </c>
      <c r="C36" s="14" t="s">
        <v>9</v>
      </c>
      <c r="D36" s="15">
        <f>IF(data!D23="","",data!D23)</f>
        <v>26.71</v>
      </c>
      <c r="E36" s="21" t="s">
        <v>8</v>
      </c>
      <c r="F36" s="14">
        <f>IF(data!C24="","",data!C24)</f>
        <v>769.65</v>
      </c>
      <c r="G36" s="14" t="s">
        <v>9</v>
      </c>
      <c r="H36" s="23">
        <f>IF(data!D24="","",data!D24)</f>
        <v>27.41</v>
      </c>
      <c r="I36" s="13" t="s">
        <v>8</v>
      </c>
      <c r="J36" s="14">
        <f>IF(data!C25="","",data!C25)</f>
        <v>690.09</v>
      </c>
      <c r="K36" s="14" t="s">
        <v>9</v>
      </c>
      <c r="L36" s="15">
        <f>IF(data!D25="","",data!D25)</f>
        <v>24.2</v>
      </c>
      <c r="M36" s="21" t="s">
        <v>8</v>
      </c>
      <c r="N36" s="14">
        <f>IF(data!C26="","",data!C26)</f>
        <v>701.46</v>
      </c>
      <c r="O36" s="14" t="s">
        <v>9</v>
      </c>
      <c r="P36" s="23">
        <f>IF(data!D26="","",data!D26)</f>
        <v>26.87</v>
      </c>
      <c r="Q36" s="13" t="s">
        <v>8</v>
      </c>
      <c r="R36" s="14">
        <f>IF(data!C27="","",data!C27)</f>
        <v>545.92</v>
      </c>
      <c r="S36" s="14" t="s">
        <v>9</v>
      </c>
      <c r="T36" s="15">
        <f>IF(data!D27="","",data!D27)</f>
        <v>18.52</v>
      </c>
    </row>
    <row r="37" spans="1:20" ht="17.25" thickBot="1">
      <c r="A37" s="16" t="s">
        <v>10</v>
      </c>
      <c r="B37" s="17">
        <f>IF(data!E23="","",data!E23)</f>
        <v>91.4</v>
      </c>
      <c r="C37" s="17" t="s">
        <v>11</v>
      </c>
      <c r="D37" s="18">
        <f>IF(data!F23="","",data!F23)</f>
        <v>26.32</v>
      </c>
      <c r="E37" s="22" t="s">
        <v>10</v>
      </c>
      <c r="F37" s="17">
        <f>IF(data!E24="","",data!E24)</f>
        <v>88.36</v>
      </c>
      <c r="G37" s="17" t="s">
        <v>11</v>
      </c>
      <c r="H37" s="24">
        <f>IF(data!F24="","",data!F24)</f>
        <v>37.4</v>
      </c>
      <c r="I37" s="16" t="s">
        <v>10</v>
      </c>
      <c r="J37" s="17">
        <f>IF(data!E25="","",data!E25)</f>
        <v>85.94</v>
      </c>
      <c r="K37" s="17" t="s">
        <v>11</v>
      </c>
      <c r="L37" s="18">
        <f>IF(data!F25="","",data!F25)</f>
        <v>27.99</v>
      </c>
      <c r="M37" s="22" t="s">
        <v>10</v>
      </c>
      <c r="N37" s="17">
        <f>IF(data!E26="","",data!E26)</f>
        <v>79.91</v>
      </c>
      <c r="O37" s="17" t="s">
        <v>11</v>
      </c>
      <c r="P37" s="24">
        <f>IF(data!F26="","",data!F26)</f>
        <v>30.79</v>
      </c>
      <c r="Q37" s="16" t="s">
        <v>10</v>
      </c>
      <c r="R37" s="17">
        <f>IF(data!E27="","",data!E27)</f>
        <v>56.79</v>
      </c>
      <c r="S37" s="17" t="s">
        <v>11</v>
      </c>
      <c r="T37" s="18">
        <f>IF(data!F27="","",data!F27)</f>
        <v>34.12</v>
      </c>
    </row>
    <row r="38" spans="1:20" ht="18" thickBot="1">
      <c r="A38" s="103">
        <f>IF(data!A30="","",data!A30)</f>
        <v>43185</v>
      </c>
      <c r="B38" s="104"/>
      <c r="C38" s="108" t="str">
        <f>IF(data!B30="","","("&amp;data!B30&amp;")")</f>
        <v>(一)</v>
      </c>
      <c r="D38" s="108"/>
      <c r="E38" s="103">
        <f>IF(data!A31="","",data!A31)</f>
        <v>43186</v>
      </c>
      <c r="F38" s="104"/>
      <c r="G38" s="125" t="str">
        <f>IF(data!B31="","","("&amp;data!B31&amp;")")</f>
        <v>(二)</v>
      </c>
      <c r="H38" s="125"/>
      <c r="I38" s="103">
        <f>IF(data!A32="","",data!A32)</f>
        <v>43187</v>
      </c>
      <c r="J38" s="104"/>
      <c r="K38" s="127" t="str">
        <f>IF(data!B32="","","("&amp;data!B32&amp;")")</f>
        <v>(三)</v>
      </c>
      <c r="L38" s="127"/>
      <c r="M38" s="103">
        <f>IF(data!A33="","",data!A33)</f>
        <v>43188</v>
      </c>
      <c r="N38" s="104"/>
      <c r="O38" s="101" t="str">
        <f>IF(data!B33="","","("&amp;data!B33&amp;")")</f>
        <v>(四)</v>
      </c>
      <c r="P38" s="101"/>
      <c r="Q38" s="103">
        <f>IF(data!A34="","",data!A34)</f>
        <v>43189</v>
      </c>
      <c r="R38" s="104"/>
      <c r="S38" s="101" t="str">
        <f>IF(data!B34="","","("&amp;data!B34&amp;")")</f>
        <v>(五)</v>
      </c>
      <c r="T38" s="102"/>
    </row>
    <row r="39" spans="1:20" ht="20.25">
      <c r="A39" s="140" t="str">
        <f>IF(data!G30="","",data!G30)</f>
        <v>白米飯</v>
      </c>
      <c r="B39" s="133"/>
      <c r="C39" s="133"/>
      <c r="D39" s="141"/>
      <c r="E39" s="132" t="str">
        <f>IF(data!G31="","",data!G31)</f>
        <v>五穀飯+水果</v>
      </c>
      <c r="F39" s="133"/>
      <c r="G39" s="133"/>
      <c r="H39" s="134"/>
      <c r="I39" s="140" t="str">
        <f>IF(data!G32="","",data!G32)</f>
        <v>白米飯</v>
      </c>
      <c r="J39" s="133"/>
      <c r="K39" s="133"/>
      <c r="L39" s="141"/>
      <c r="M39" s="132" t="str">
        <f>IF(data!G33="","",data!G33)</f>
        <v>地瓜飯</v>
      </c>
      <c r="N39" s="133"/>
      <c r="O39" s="133"/>
      <c r="P39" s="134"/>
      <c r="Q39" s="140" t="s">
        <v>191</v>
      </c>
      <c r="R39" s="133"/>
      <c r="S39" s="133"/>
      <c r="T39" s="141"/>
    </row>
    <row r="40" spans="1:20" ht="22.5">
      <c r="A40" s="150" t="str">
        <f>IF(data!H30="","",data!H30)</f>
        <v>豚骨咖哩</v>
      </c>
      <c r="B40" s="151"/>
      <c r="C40" s="151"/>
      <c r="D40" s="152"/>
      <c r="E40" s="132" t="str">
        <f>IF(data!H31="","",data!H31)</f>
        <v>左宗棠雞</v>
      </c>
      <c r="F40" s="133"/>
      <c r="G40" s="133"/>
      <c r="H40" s="134"/>
      <c r="I40" s="140" t="str">
        <f>IF(data!H32="","",data!H32)</f>
        <v>沙茶魚丁</v>
      </c>
      <c r="J40" s="133"/>
      <c r="K40" s="133"/>
      <c r="L40" s="141"/>
      <c r="M40" s="132" t="str">
        <f>IF(data!H33="","",data!H33)</f>
        <v>蔥爆豬柳</v>
      </c>
      <c r="N40" s="133"/>
      <c r="O40" s="133"/>
      <c r="P40" s="134"/>
      <c r="Q40" s="140" t="str">
        <f>IF(data!H34="","",data!H34)</f>
        <v>香酥雞腿</v>
      </c>
      <c r="R40" s="133"/>
      <c r="S40" s="133"/>
      <c r="T40" s="141"/>
    </row>
    <row r="41" spans="1:20" ht="20.25">
      <c r="A41" s="140" t="str">
        <f>IF(data!I30="","",data!I30)</f>
        <v>紅蘿蔔炒蛋</v>
      </c>
      <c r="B41" s="133"/>
      <c r="C41" s="133"/>
      <c r="D41" s="141"/>
      <c r="E41" s="132" t="str">
        <f>IF(data!I31="","",data!I31)</f>
        <v>扁蒲蝦皮</v>
      </c>
      <c r="F41" s="133"/>
      <c r="G41" s="133"/>
      <c r="H41" s="134"/>
      <c r="I41" s="140" t="str">
        <f>IF(data!I32="","",data!I32)</f>
        <v>日式天婦羅(加)</v>
      </c>
      <c r="J41" s="133"/>
      <c r="K41" s="133"/>
      <c r="L41" s="141"/>
      <c r="M41" s="132" t="str">
        <f>IF(data!I33="","",data!I33)</f>
        <v>茶葉蛋</v>
      </c>
      <c r="N41" s="133"/>
      <c r="O41" s="133"/>
      <c r="P41" s="134"/>
      <c r="Q41" s="140" t="str">
        <f>IF(data!I34="","",data!I34)</f>
        <v>沙茶魷魚羹(海)</v>
      </c>
      <c r="R41" s="133"/>
      <c r="S41" s="133"/>
      <c r="T41" s="141"/>
    </row>
    <row r="42" spans="1:20" ht="20.25">
      <c r="A42" s="147" t="s">
        <v>195</v>
      </c>
      <c r="B42" s="148"/>
      <c r="C42" s="148"/>
      <c r="D42" s="149"/>
      <c r="E42" s="135" t="str">
        <f>IF(data!J31="","",data!J31)</f>
        <v>花椰肉片</v>
      </c>
      <c r="F42" s="136"/>
      <c r="G42" s="136"/>
      <c r="H42" s="137"/>
      <c r="I42" s="142" t="str">
        <f>IF(data!J32="","",data!J32)</f>
        <v>砂鍋豆腐(豆)</v>
      </c>
      <c r="J42" s="136"/>
      <c r="K42" s="136"/>
      <c r="L42" s="143"/>
      <c r="M42" s="135" t="str">
        <f>IF(data!J33="","",data!J33)</f>
        <v>螞蟻上樹</v>
      </c>
      <c r="N42" s="136"/>
      <c r="O42" s="136"/>
      <c r="P42" s="137"/>
      <c r="Q42" s="140" t="str">
        <f>IF(data!J34="","",data!J34)</f>
        <v>芝麻包</v>
      </c>
      <c r="R42" s="133"/>
      <c r="S42" s="133"/>
      <c r="T42" s="141"/>
    </row>
    <row r="43" spans="1:20" ht="21" customHeight="1">
      <c r="A43" s="135" t="s">
        <v>130</v>
      </c>
      <c r="B43" s="136"/>
      <c r="C43" s="136"/>
      <c r="D43" s="137"/>
      <c r="E43" s="142" t="s">
        <v>131</v>
      </c>
      <c r="F43" s="136"/>
      <c r="G43" s="136"/>
      <c r="H43" s="143"/>
      <c r="I43" s="135" t="s">
        <v>130</v>
      </c>
      <c r="J43" s="136"/>
      <c r="K43" s="136"/>
      <c r="L43" s="137"/>
      <c r="M43" s="142" t="s">
        <v>131</v>
      </c>
      <c r="N43" s="136"/>
      <c r="O43" s="136"/>
      <c r="P43" s="143"/>
      <c r="Q43" s="142" t="s">
        <v>130</v>
      </c>
      <c r="R43" s="136"/>
      <c r="S43" s="136"/>
      <c r="T43" s="143"/>
    </row>
    <row r="44" spans="1:20" ht="20.25">
      <c r="A44" s="140" t="str">
        <f>IF(data!N30="","",data!N30)</f>
        <v>黃瓜排骨湯</v>
      </c>
      <c r="B44" s="133"/>
      <c r="C44" s="133"/>
      <c r="D44" s="141"/>
      <c r="E44" s="132" t="str">
        <f>IF(data!N31="","",data!N31)</f>
        <v>日式大根湯</v>
      </c>
      <c r="F44" s="133"/>
      <c r="G44" s="133"/>
      <c r="H44" s="134"/>
      <c r="I44" s="140" t="str">
        <f>IF(data!N32="","",data!N32)</f>
        <v>藥膳排骨湯</v>
      </c>
      <c r="J44" s="133"/>
      <c r="K44" s="133"/>
      <c r="L44" s="141"/>
      <c r="M44" s="132" t="str">
        <f>IF(data!N33="","",data!N33)</f>
        <v>味噌海芽湯</v>
      </c>
      <c r="N44" s="133"/>
      <c r="O44" s="133"/>
      <c r="P44" s="134"/>
      <c r="Q44" s="140" t="str">
        <f>IF(data!N34="","",data!N34)</f>
        <v>結頭湯</v>
      </c>
      <c r="R44" s="133"/>
      <c r="S44" s="133"/>
      <c r="T44" s="141"/>
    </row>
    <row r="45" spans="1:20" ht="16.5">
      <c r="A45" s="13" t="s">
        <v>8</v>
      </c>
      <c r="B45" s="14">
        <f>IF(data!C30="","",data!C30)</f>
        <v>743.98</v>
      </c>
      <c r="C45" s="14" t="s">
        <v>9</v>
      </c>
      <c r="D45" s="15">
        <f>IF(data!D30="","",data!D30)</f>
        <v>27.35</v>
      </c>
      <c r="E45" s="21" t="s">
        <v>8</v>
      </c>
      <c r="F45" s="14">
        <f>IF(data!C31="","",data!C31)</f>
        <v>809.04</v>
      </c>
      <c r="G45" s="14" t="s">
        <v>9</v>
      </c>
      <c r="H45" s="23">
        <f>IF(data!D31="","",data!D31)</f>
        <v>26.21</v>
      </c>
      <c r="I45" s="13" t="s">
        <v>8</v>
      </c>
      <c r="J45" s="14">
        <f>IF(data!C32="","",data!C32)</f>
        <v>694.9</v>
      </c>
      <c r="K45" s="14" t="s">
        <v>9</v>
      </c>
      <c r="L45" s="15">
        <f>IF(data!D32="","",data!D32)</f>
        <v>22.81</v>
      </c>
      <c r="M45" s="21" t="s">
        <v>8</v>
      </c>
      <c r="N45" s="14">
        <f>IF(data!C33="","",data!C33)</f>
        <v>771.83</v>
      </c>
      <c r="O45" s="14" t="s">
        <v>9</v>
      </c>
      <c r="P45" s="23">
        <f>IF(data!D33="","",data!D33)</f>
        <v>26.79</v>
      </c>
      <c r="Q45" s="13" t="s">
        <v>8</v>
      </c>
      <c r="R45" s="14">
        <f>IF(data!C34="","",data!C34)</f>
        <v>873.19</v>
      </c>
      <c r="S45" s="14" t="s">
        <v>9</v>
      </c>
      <c r="T45" s="15">
        <f>IF(data!D34="","",data!D34)</f>
        <v>19.85</v>
      </c>
    </row>
    <row r="46" spans="1:20" ht="17.25" thickBot="1">
      <c r="A46" s="16" t="s">
        <v>10</v>
      </c>
      <c r="B46" s="17">
        <f>IF(data!E30="","",data!E30)</f>
        <v>87.48</v>
      </c>
      <c r="C46" s="17" t="s">
        <v>11</v>
      </c>
      <c r="D46" s="18">
        <f>IF(data!F30="","",data!F30)</f>
        <v>32.45</v>
      </c>
      <c r="E46" s="22" t="s">
        <v>10</v>
      </c>
      <c r="F46" s="17">
        <f>IF(data!E31="","",data!E31)</f>
        <v>104.03</v>
      </c>
      <c r="G46" s="17" t="s">
        <v>11</v>
      </c>
      <c r="H46" s="24">
        <f>IF(data!F31="","",data!F31)</f>
        <v>34.06</v>
      </c>
      <c r="I46" s="16" t="s">
        <v>10</v>
      </c>
      <c r="J46" s="17">
        <f>IF(data!E32="","",data!E32)</f>
        <v>93.63</v>
      </c>
      <c r="K46" s="17" t="s">
        <v>11</v>
      </c>
      <c r="L46" s="18">
        <f>IF(data!F32="","",data!F32)</f>
        <v>24.76</v>
      </c>
      <c r="M46" s="22" t="s">
        <v>10</v>
      </c>
      <c r="N46" s="17">
        <f>IF(data!E33="","",data!E33)</f>
        <v>95.39</v>
      </c>
      <c r="O46" s="17" t="s">
        <v>11</v>
      </c>
      <c r="P46" s="24">
        <f>IF(data!F33="","",data!F33)</f>
        <v>32.68</v>
      </c>
      <c r="Q46" s="16" t="s">
        <v>10</v>
      </c>
      <c r="R46" s="17">
        <f>IF(data!E34="","",data!E34)</f>
        <v>135.35</v>
      </c>
      <c r="S46" s="17" t="s">
        <v>11</v>
      </c>
      <c r="T46" s="18">
        <f>IF(data!F34="","",data!F34)</f>
        <v>32.6</v>
      </c>
    </row>
  </sheetData>
  <sheetProtection/>
  <mergeCells count="203">
    <mergeCell ref="B1:E1"/>
    <mergeCell ref="G1:K1"/>
    <mergeCell ref="L1:N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M33:P33"/>
    <mergeCell ref="Q33:T33"/>
    <mergeCell ref="A34:D34"/>
    <mergeCell ref="E34:H34"/>
    <mergeCell ref="I34:L34"/>
    <mergeCell ref="M34:P34"/>
    <mergeCell ref="Q34:T34"/>
    <mergeCell ref="A38:B38"/>
    <mergeCell ref="C38:D38"/>
    <mergeCell ref="E38:F38"/>
    <mergeCell ref="G38:H38"/>
    <mergeCell ref="I38:J38"/>
    <mergeCell ref="A33:D33"/>
    <mergeCell ref="E33:H33"/>
    <mergeCell ref="I33:L33"/>
    <mergeCell ref="A39:D39"/>
    <mergeCell ref="E39:H39"/>
    <mergeCell ref="I39:L39"/>
    <mergeCell ref="M39:P39"/>
    <mergeCell ref="Q39:T39"/>
    <mergeCell ref="A35:D35"/>
    <mergeCell ref="E35:H35"/>
    <mergeCell ref="I35:L35"/>
    <mergeCell ref="M35:P35"/>
    <mergeCell ref="Q35:T35"/>
    <mergeCell ref="A41:D41"/>
    <mergeCell ref="E41:H41"/>
    <mergeCell ref="I41:L41"/>
    <mergeCell ref="M41:P41"/>
    <mergeCell ref="Q41:T41"/>
    <mergeCell ref="K38:L38"/>
    <mergeCell ref="M38:N38"/>
    <mergeCell ref="O38:P38"/>
    <mergeCell ref="Q38:R38"/>
    <mergeCell ref="S38:T38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PageLayoutView="0" workbookViewId="0" topLeftCell="A1">
      <selection activeCell="A1" sqref="A1:W1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3" width="10.625" style="0" customWidth="1"/>
    <col min="14" max="14" width="17.00390625" style="0" customWidth="1"/>
    <col min="15" max="16" width="10.625" style="0" customWidth="1"/>
    <col min="17" max="17" width="18.50390625" style="0" customWidth="1"/>
    <col min="18" max="18" width="5.625" style="0" customWidth="1"/>
    <col min="19" max="19" width="10.625" style="0" customWidth="1"/>
    <col min="21" max="21" width="12.00390625" style="0" bestFit="1" customWidth="1"/>
    <col min="22" max="22" width="14.625" style="0" bestFit="1" customWidth="1"/>
    <col min="23" max="23" width="8.875" style="0" customWidth="1"/>
  </cols>
  <sheetData>
    <row r="1" spans="1:23" ht="33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 thickBot="1">
      <c r="A2" s="30" t="s">
        <v>132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4"/>
      <c r="U2" s="35"/>
      <c r="V2" s="36"/>
      <c r="W2" s="37"/>
    </row>
    <row r="3" spans="1:23" ht="27.75" customHeight="1">
      <c r="A3" s="38" t="s">
        <v>133</v>
      </c>
      <c r="B3" s="39" t="s">
        <v>134</v>
      </c>
      <c r="C3" s="40" t="s">
        <v>135</v>
      </c>
      <c r="D3" s="41"/>
      <c r="E3" s="39" t="s">
        <v>136</v>
      </c>
      <c r="F3" s="40" t="s">
        <v>135</v>
      </c>
      <c r="G3" s="41"/>
      <c r="H3" s="39" t="s">
        <v>137</v>
      </c>
      <c r="I3" s="40" t="s">
        <v>135</v>
      </c>
      <c r="J3" s="41"/>
      <c r="K3" s="39" t="s">
        <v>137</v>
      </c>
      <c r="L3" s="40" t="s">
        <v>135</v>
      </c>
      <c r="M3" s="41"/>
      <c r="N3" s="97" t="s">
        <v>162</v>
      </c>
      <c r="O3" s="97"/>
      <c r="P3" s="97"/>
      <c r="Q3" s="42" t="s">
        <v>138</v>
      </c>
      <c r="R3" s="40" t="s">
        <v>135</v>
      </c>
      <c r="S3" s="43"/>
      <c r="T3" s="38" t="s">
        <v>139</v>
      </c>
      <c r="U3" s="44" t="s">
        <v>140</v>
      </c>
      <c r="V3" s="45" t="s">
        <v>141</v>
      </c>
      <c r="W3" s="46" t="s">
        <v>142</v>
      </c>
    </row>
    <row r="4" spans="1:23" ht="27.75" customHeight="1">
      <c r="A4" s="47">
        <f>'[1]三菜'!B4</f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65"/>
      <c r="U4" s="49"/>
      <c r="V4" s="50"/>
      <c r="W4" s="51"/>
    </row>
    <row r="5" spans="1:23" ht="27.75" customHeight="1">
      <c r="A5" s="52" t="s">
        <v>145</v>
      </c>
      <c r="B5" s="53"/>
      <c r="C5" s="53"/>
      <c r="D5" s="54"/>
      <c r="E5" s="55"/>
      <c r="F5" s="53"/>
      <c r="G5" s="56"/>
      <c r="H5" s="55"/>
      <c r="I5" s="55"/>
      <c r="J5" s="56"/>
      <c r="K5" s="53"/>
      <c r="L5" s="55"/>
      <c r="M5" s="56"/>
      <c r="N5" s="56"/>
      <c r="O5" s="56"/>
      <c r="P5" s="56"/>
      <c r="Q5" s="53"/>
      <c r="R5" s="55"/>
      <c r="S5" s="56"/>
      <c r="T5" s="166"/>
      <c r="U5" s="57"/>
      <c r="V5" s="58"/>
      <c r="W5" s="59"/>
    </row>
    <row r="6" spans="1:23" ht="27.75" customHeight="1">
      <c r="A6" s="52">
        <f>'[1]三菜'!B6</f>
        <v>26</v>
      </c>
      <c r="B6" s="53"/>
      <c r="C6" s="53"/>
      <c r="D6" s="54"/>
      <c r="E6" s="55"/>
      <c r="F6" s="53"/>
      <c r="G6" s="56"/>
      <c r="H6" s="55"/>
      <c r="I6" s="55"/>
      <c r="J6" s="56"/>
      <c r="K6" s="53"/>
      <c r="L6" s="55"/>
      <c r="M6" s="56"/>
      <c r="N6" s="56"/>
      <c r="O6" s="56"/>
      <c r="P6" s="56"/>
      <c r="Q6" s="53"/>
      <c r="R6" s="55"/>
      <c r="S6" s="56"/>
      <c r="T6" s="166"/>
      <c r="U6" s="60"/>
      <c r="V6" s="61"/>
      <c r="W6" s="59"/>
    </row>
    <row r="7" spans="1:23" ht="27.75" customHeight="1">
      <c r="A7" s="52" t="s">
        <v>43</v>
      </c>
      <c r="B7" s="53"/>
      <c r="C7" s="53"/>
      <c r="D7" s="54"/>
      <c r="E7" s="55"/>
      <c r="F7" s="62"/>
      <c r="G7" s="56"/>
      <c r="H7" s="55"/>
      <c r="I7" s="62"/>
      <c r="J7" s="56"/>
      <c r="K7" s="53"/>
      <c r="L7" s="62"/>
      <c r="M7" s="56"/>
      <c r="N7" s="56"/>
      <c r="O7" s="56"/>
      <c r="P7" s="56"/>
      <c r="Q7" s="53"/>
      <c r="R7" s="62"/>
      <c r="S7" s="56"/>
      <c r="T7" s="166"/>
      <c r="U7" s="57"/>
      <c r="V7" s="61"/>
      <c r="W7" s="59"/>
    </row>
    <row r="8" spans="1:23" ht="27.75" customHeight="1">
      <c r="A8" s="168" t="s">
        <v>149</v>
      </c>
      <c r="B8" s="53"/>
      <c r="C8" s="53"/>
      <c r="D8" s="54"/>
      <c r="E8" s="55"/>
      <c r="F8" s="62"/>
      <c r="G8" s="56"/>
      <c r="H8" s="55"/>
      <c r="I8" s="62"/>
      <c r="J8" s="56"/>
      <c r="K8" s="53"/>
      <c r="L8" s="62"/>
      <c r="M8" s="56"/>
      <c r="N8" s="56"/>
      <c r="O8" s="56"/>
      <c r="P8" s="56"/>
      <c r="Q8" s="53"/>
      <c r="R8" s="62"/>
      <c r="S8" s="56"/>
      <c r="T8" s="166"/>
      <c r="U8" s="60"/>
      <c r="V8" s="61"/>
      <c r="W8" s="59"/>
    </row>
    <row r="9" spans="1:23" ht="27.75" customHeight="1">
      <c r="A9" s="168"/>
      <c r="B9" s="53"/>
      <c r="C9" s="53"/>
      <c r="D9" s="54"/>
      <c r="E9" s="55"/>
      <c r="F9" s="62"/>
      <c r="G9" s="56"/>
      <c r="H9" s="55"/>
      <c r="I9" s="62"/>
      <c r="J9" s="56"/>
      <c r="K9" s="53"/>
      <c r="L9" s="62"/>
      <c r="M9" s="56"/>
      <c r="N9" s="56"/>
      <c r="O9" s="56"/>
      <c r="P9" s="56"/>
      <c r="Q9" s="53"/>
      <c r="R9" s="62"/>
      <c r="S9" s="56"/>
      <c r="T9" s="166"/>
      <c r="U9" s="57"/>
      <c r="V9" s="63"/>
      <c r="W9" s="59"/>
    </row>
    <row r="10" spans="1:23" ht="27.75" customHeight="1">
      <c r="A10" s="64" t="s">
        <v>152</v>
      </c>
      <c r="B10" s="53"/>
      <c r="C10" s="62"/>
      <c r="D10" s="54"/>
      <c r="E10" s="55"/>
      <c r="F10" s="62"/>
      <c r="G10" s="56"/>
      <c r="H10" s="55"/>
      <c r="I10" s="62"/>
      <c r="J10" s="56"/>
      <c r="K10" s="53"/>
      <c r="L10" s="62"/>
      <c r="M10" s="56"/>
      <c r="N10" s="56"/>
      <c r="O10" s="56"/>
      <c r="P10" s="56"/>
      <c r="Q10" s="53"/>
      <c r="R10" s="62"/>
      <c r="S10" s="56"/>
      <c r="T10" s="166"/>
      <c r="U10" s="60"/>
      <c r="V10" s="65"/>
      <c r="W10" s="66"/>
    </row>
    <row r="11" spans="1:23" ht="27.75" customHeight="1">
      <c r="A11" s="67">
        <f>'[1]三菜'!B12</f>
        <v>680</v>
      </c>
      <c r="B11" s="53"/>
      <c r="C11" s="68"/>
      <c r="D11" s="54"/>
      <c r="E11" s="55"/>
      <c r="F11" s="68"/>
      <c r="G11" s="56"/>
      <c r="H11" s="55"/>
      <c r="I11" s="68"/>
      <c r="J11" s="56"/>
      <c r="K11" s="53"/>
      <c r="L11" s="68"/>
      <c r="M11" s="56"/>
      <c r="N11" s="56"/>
      <c r="O11" s="56"/>
      <c r="P11" s="56"/>
      <c r="Q11" s="53"/>
      <c r="R11" s="68"/>
      <c r="S11" s="56"/>
      <c r="T11" s="167"/>
      <c r="U11" s="69"/>
      <c r="V11" s="70"/>
      <c r="W11" s="71"/>
    </row>
    <row r="12" spans="1:23" ht="27.75" customHeight="1">
      <c r="A12" s="47">
        <f>'[1]三菜'!B13</f>
        <v>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165"/>
      <c r="U12" s="49"/>
      <c r="V12" s="50"/>
      <c r="W12" s="51"/>
    </row>
    <row r="13" spans="1:23" ht="27.75" customHeight="1">
      <c r="A13" s="52" t="s">
        <v>145</v>
      </c>
      <c r="B13" s="55"/>
      <c r="C13" s="55"/>
      <c r="D13" s="56"/>
      <c r="E13" s="55"/>
      <c r="F13" s="53"/>
      <c r="G13" s="56"/>
      <c r="H13" s="53"/>
      <c r="I13" s="55"/>
      <c r="J13" s="54"/>
      <c r="K13" s="53"/>
      <c r="L13" s="55"/>
      <c r="M13" s="56"/>
      <c r="N13" s="56"/>
      <c r="O13" s="56"/>
      <c r="P13" s="56"/>
      <c r="Q13" s="53"/>
      <c r="R13" s="55"/>
      <c r="S13" s="56"/>
      <c r="T13" s="166"/>
      <c r="U13" s="57"/>
      <c r="V13" s="58"/>
      <c r="W13" s="59"/>
    </row>
    <row r="14" spans="1:23" ht="27.75" customHeight="1">
      <c r="A14" s="52">
        <f>'[1]三菜'!B15</f>
        <v>27</v>
      </c>
      <c r="B14" s="55"/>
      <c r="C14" s="55"/>
      <c r="D14" s="56"/>
      <c r="E14" s="55"/>
      <c r="F14" s="53"/>
      <c r="G14" s="56"/>
      <c r="H14" s="53"/>
      <c r="I14" s="55"/>
      <c r="J14" s="54"/>
      <c r="K14" s="53"/>
      <c r="L14" s="55"/>
      <c r="M14" s="56"/>
      <c r="N14" s="56"/>
      <c r="O14" s="56"/>
      <c r="P14" s="56"/>
      <c r="Q14" s="53"/>
      <c r="R14" s="55"/>
      <c r="S14" s="56"/>
      <c r="T14" s="166"/>
      <c r="U14" s="60"/>
      <c r="V14" s="61"/>
      <c r="W14" s="59"/>
    </row>
    <row r="15" spans="1:23" ht="27.75" customHeight="1">
      <c r="A15" s="52" t="s">
        <v>43</v>
      </c>
      <c r="B15" s="62"/>
      <c r="C15" s="62"/>
      <c r="D15" s="56"/>
      <c r="E15" s="55"/>
      <c r="F15" s="62"/>
      <c r="G15" s="56"/>
      <c r="H15" s="53"/>
      <c r="I15" s="62"/>
      <c r="J15" s="54"/>
      <c r="K15" s="53"/>
      <c r="L15" s="62"/>
      <c r="M15" s="56"/>
      <c r="N15" s="56"/>
      <c r="O15" s="56"/>
      <c r="P15" s="56"/>
      <c r="Q15" s="53"/>
      <c r="R15" s="62"/>
      <c r="S15" s="56"/>
      <c r="T15" s="166"/>
      <c r="U15" s="57"/>
      <c r="V15" s="61"/>
      <c r="W15" s="59"/>
    </row>
    <row r="16" spans="1:23" ht="27.75" customHeight="1">
      <c r="A16" s="168" t="s">
        <v>155</v>
      </c>
      <c r="B16" s="62"/>
      <c r="C16" s="62"/>
      <c r="D16" s="56"/>
      <c r="E16" s="55"/>
      <c r="F16" s="62"/>
      <c r="G16" s="56"/>
      <c r="H16" s="53"/>
      <c r="I16" s="62"/>
      <c r="J16" s="54"/>
      <c r="K16" s="53"/>
      <c r="L16" s="62"/>
      <c r="M16" s="56"/>
      <c r="N16" s="56"/>
      <c r="O16" s="56"/>
      <c r="P16" s="56"/>
      <c r="Q16" s="53"/>
      <c r="R16" s="62"/>
      <c r="S16" s="56"/>
      <c r="T16" s="166"/>
      <c r="U16" s="60"/>
      <c r="V16" s="61"/>
      <c r="W16" s="59"/>
    </row>
    <row r="17" spans="1:23" ht="27.75" customHeight="1">
      <c r="A17" s="168"/>
      <c r="B17" s="62"/>
      <c r="C17" s="62"/>
      <c r="D17" s="56"/>
      <c r="E17" s="55"/>
      <c r="F17" s="62"/>
      <c r="G17" s="56"/>
      <c r="H17" s="53"/>
      <c r="I17" s="62"/>
      <c r="J17" s="54"/>
      <c r="K17" s="53"/>
      <c r="L17" s="62"/>
      <c r="M17" s="56"/>
      <c r="N17" s="56"/>
      <c r="O17" s="56"/>
      <c r="P17" s="56"/>
      <c r="Q17" s="53"/>
      <c r="R17" s="62"/>
      <c r="S17" s="56"/>
      <c r="T17" s="166"/>
      <c r="U17" s="57"/>
      <c r="V17" s="63"/>
      <c r="W17" s="59"/>
    </row>
    <row r="18" spans="1:23" ht="27.75" customHeight="1">
      <c r="A18" s="64" t="s">
        <v>152</v>
      </c>
      <c r="B18" s="62"/>
      <c r="C18" s="62"/>
      <c r="D18" s="56"/>
      <c r="E18" s="55"/>
      <c r="F18" s="62"/>
      <c r="G18" s="56"/>
      <c r="H18" s="53"/>
      <c r="I18" s="62"/>
      <c r="J18" s="54"/>
      <c r="K18" s="53"/>
      <c r="L18" s="62"/>
      <c r="M18" s="56"/>
      <c r="N18" s="56"/>
      <c r="O18" s="56"/>
      <c r="P18" s="56"/>
      <c r="Q18" s="53"/>
      <c r="R18" s="62"/>
      <c r="S18" s="56"/>
      <c r="T18" s="166"/>
      <c r="U18" s="60"/>
      <c r="V18" s="65"/>
      <c r="W18" s="66"/>
    </row>
    <row r="19" spans="1:23" ht="27.75" customHeight="1">
      <c r="A19" s="72"/>
      <c r="B19" s="62"/>
      <c r="C19" s="62"/>
      <c r="D19" s="56"/>
      <c r="E19" s="55"/>
      <c r="F19" s="62"/>
      <c r="G19" s="56"/>
      <c r="H19" s="53"/>
      <c r="I19" s="62"/>
      <c r="J19" s="54"/>
      <c r="K19" s="53"/>
      <c r="L19" s="62"/>
      <c r="M19" s="56"/>
      <c r="N19" s="56"/>
      <c r="O19" s="56"/>
      <c r="P19" s="56"/>
      <c r="Q19" s="53"/>
      <c r="R19" s="62"/>
      <c r="S19" s="56"/>
      <c r="T19" s="167"/>
      <c r="U19" s="57"/>
      <c r="V19" s="73"/>
      <c r="W19" s="74"/>
    </row>
    <row r="20" spans="1:23" ht="27.75" customHeight="1">
      <c r="A20" s="75">
        <f>'[1]三菜'!B22</f>
        <v>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65"/>
      <c r="U20" s="49"/>
      <c r="V20" s="50"/>
      <c r="W20" s="51"/>
    </row>
    <row r="21" spans="1:23" ht="27.75" customHeight="1">
      <c r="A21" s="76" t="s">
        <v>145</v>
      </c>
      <c r="B21" s="55"/>
      <c r="C21" s="53"/>
      <c r="D21" s="55"/>
      <c r="E21" s="55"/>
      <c r="F21" s="55"/>
      <c r="G21" s="56"/>
      <c r="H21" s="55"/>
      <c r="I21" s="53"/>
      <c r="J21" s="56"/>
      <c r="K21" s="55"/>
      <c r="L21" s="55"/>
      <c r="M21" s="56"/>
      <c r="N21" s="56"/>
      <c r="O21" s="56"/>
      <c r="P21" s="56"/>
      <c r="Q21" s="55"/>
      <c r="R21" s="55"/>
      <c r="S21" s="56"/>
      <c r="T21" s="166"/>
      <c r="U21" s="57"/>
      <c r="V21" s="58"/>
      <c r="W21" s="59"/>
    </row>
    <row r="22" spans="1:23" ht="27.75" customHeight="1">
      <c r="A22" s="76">
        <f>'[1]三菜'!B24</f>
        <v>0</v>
      </c>
      <c r="B22" s="55"/>
      <c r="C22" s="53"/>
      <c r="D22" s="55"/>
      <c r="E22" s="55"/>
      <c r="F22" s="55"/>
      <c r="G22" s="56"/>
      <c r="H22" s="55"/>
      <c r="I22" s="55"/>
      <c r="J22" s="56"/>
      <c r="K22" s="55"/>
      <c r="L22" s="55"/>
      <c r="M22" s="56"/>
      <c r="N22" s="56"/>
      <c r="O22" s="56"/>
      <c r="P22" s="56"/>
      <c r="Q22" s="55"/>
      <c r="R22" s="55"/>
      <c r="S22" s="56"/>
      <c r="T22" s="166"/>
      <c r="U22" s="60"/>
      <c r="V22" s="61"/>
      <c r="W22" s="59"/>
    </row>
    <row r="23" spans="1:23" ht="27.75" customHeight="1">
      <c r="A23" s="76" t="s">
        <v>43</v>
      </c>
      <c r="B23" s="55"/>
      <c r="C23" s="53"/>
      <c r="D23" s="55"/>
      <c r="E23" s="55"/>
      <c r="F23" s="62"/>
      <c r="G23" s="56"/>
      <c r="H23" s="55"/>
      <c r="I23" s="62"/>
      <c r="J23" s="56"/>
      <c r="K23" s="55"/>
      <c r="L23" s="62"/>
      <c r="M23" s="56"/>
      <c r="N23" s="56"/>
      <c r="O23" s="56"/>
      <c r="P23" s="56"/>
      <c r="Q23" s="55"/>
      <c r="R23" s="62"/>
      <c r="S23" s="56"/>
      <c r="T23" s="166"/>
      <c r="U23" s="57"/>
      <c r="V23" s="61"/>
      <c r="W23" s="59"/>
    </row>
    <row r="24" spans="1:23" ht="27.75" customHeight="1">
      <c r="A24" s="169" t="s">
        <v>157</v>
      </c>
      <c r="B24" s="53"/>
      <c r="C24" s="53"/>
      <c r="D24" s="53"/>
      <c r="E24" s="55"/>
      <c r="F24" s="62"/>
      <c r="G24" s="56"/>
      <c r="H24" s="55"/>
      <c r="I24" s="62"/>
      <c r="J24" s="56"/>
      <c r="K24" s="55"/>
      <c r="L24" s="62"/>
      <c r="M24" s="56"/>
      <c r="N24" s="56"/>
      <c r="O24" s="56"/>
      <c r="P24" s="56"/>
      <c r="Q24" s="55"/>
      <c r="R24" s="62"/>
      <c r="S24" s="56"/>
      <c r="T24" s="166"/>
      <c r="U24" s="60"/>
      <c r="V24" s="61"/>
      <c r="W24" s="59"/>
    </row>
    <row r="25" spans="1:23" ht="27.75" customHeight="1">
      <c r="A25" s="169"/>
      <c r="B25" s="53"/>
      <c r="C25" s="53"/>
      <c r="D25" s="53"/>
      <c r="E25" s="55"/>
      <c r="F25" s="62"/>
      <c r="G25" s="56"/>
      <c r="H25" s="55"/>
      <c r="I25" s="62"/>
      <c r="J25" s="56"/>
      <c r="K25" s="55"/>
      <c r="L25" s="62"/>
      <c r="M25" s="56"/>
      <c r="N25" s="56"/>
      <c r="O25" s="56"/>
      <c r="P25" s="56"/>
      <c r="Q25" s="55"/>
      <c r="R25" s="62"/>
      <c r="S25" s="56"/>
      <c r="T25" s="166"/>
      <c r="U25" s="57"/>
      <c r="V25" s="63"/>
      <c r="W25" s="59"/>
    </row>
    <row r="26" spans="1:23" ht="27.75" customHeight="1">
      <c r="A26" s="64" t="s">
        <v>152</v>
      </c>
      <c r="B26" s="53"/>
      <c r="C26" s="62"/>
      <c r="D26" s="53"/>
      <c r="E26" s="55"/>
      <c r="F26" s="62"/>
      <c r="G26" s="56"/>
      <c r="H26" s="55"/>
      <c r="I26" s="62"/>
      <c r="J26" s="56"/>
      <c r="K26" s="55"/>
      <c r="L26" s="62"/>
      <c r="M26" s="56"/>
      <c r="N26" s="56"/>
      <c r="O26" s="56"/>
      <c r="P26" s="56"/>
      <c r="Q26" s="55"/>
      <c r="R26" s="62"/>
      <c r="S26" s="56"/>
      <c r="T26" s="166"/>
      <c r="U26" s="60"/>
      <c r="V26" s="65"/>
      <c r="W26" s="66"/>
    </row>
    <row r="27" spans="1:23" ht="27.75" customHeight="1">
      <c r="A27" s="77">
        <f>'[1]三菜'!B30</f>
        <v>0</v>
      </c>
      <c r="B27" s="62"/>
      <c r="C27" s="62"/>
      <c r="D27" s="55"/>
      <c r="E27" s="55"/>
      <c r="F27" s="62"/>
      <c r="G27" s="56"/>
      <c r="H27" s="55"/>
      <c r="I27" s="62"/>
      <c r="J27" s="56"/>
      <c r="K27" s="55"/>
      <c r="L27" s="62"/>
      <c r="M27" s="56"/>
      <c r="N27" s="56"/>
      <c r="O27" s="56"/>
      <c r="P27" s="56"/>
      <c r="Q27" s="55"/>
      <c r="R27" s="62"/>
      <c r="S27" s="56"/>
      <c r="T27" s="167"/>
      <c r="U27" s="57"/>
      <c r="V27" s="70"/>
      <c r="W27" s="66"/>
    </row>
    <row r="28" spans="1:23" ht="27.75" customHeight="1">
      <c r="A28" s="47">
        <f>'[1]三菜'!B31</f>
        <v>3</v>
      </c>
      <c r="B28" s="48" t="str">
        <f>'[1]三菜'!D31</f>
        <v>地瓜飯</v>
      </c>
      <c r="C28" s="48" t="s">
        <v>156</v>
      </c>
      <c r="D28" s="48"/>
      <c r="E28" s="48" t="str">
        <f>MID('[1]三菜'!E31,1,FIND("(",'[1]三菜'!E31,1)-1)</f>
        <v>黑胡椒燴肉</v>
      </c>
      <c r="F28" s="48" t="str">
        <f>MID('[1]三菜'!E31,FIND(")",'[1]三菜'!E31,1)-1,1)</f>
        <v>滷</v>
      </c>
      <c r="G28" s="48"/>
      <c r="H28" s="48" t="str">
        <f>MID('[1]三菜'!H31,1,FIND("(",'[1]三菜'!H31,1)-1)</f>
        <v>奶焗白菜</v>
      </c>
      <c r="I28" s="48" t="str">
        <f>MID('[1]三菜'!H31,FIND(")",'[1]三菜'!H31,1)-1,1)</f>
        <v>煮</v>
      </c>
      <c r="J28" s="48"/>
      <c r="K28" s="48" t="str">
        <f>MID('[1]三菜'!K31,1,FIND("(",'[1]三菜'!K31,1)-1)</f>
        <v>三色玉米</v>
      </c>
      <c r="L28" s="48" t="str">
        <f>MID('[1]三菜'!K31,FIND(")",'[1]三菜'!K31,1)-1,1)</f>
        <v>蒸</v>
      </c>
      <c r="M28" s="48"/>
      <c r="N28" s="48" t="s">
        <v>162</v>
      </c>
      <c r="O28" s="48" t="s">
        <v>168</v>
      </c>
      <c r="P28" s="48"/>
      <c r="Q28" s="48" t="str">
        <f>MID('[1]三菜'!N31,1,FIND("(",'[1]三菜'!N31,1)-1)</f>
        <v>綠豆薏仁湯</v>
      </c>
      <c r="R28" s="48" t="str">
        <f>MID('[1]三菜'!N31,FIND(")",'[1]三菜'!N31,1)-1,1)</f>
        <v>煮</v>
      </c>
      <c r="S28" s="48"/>
      <c r="T28" s="165">
        <f>'[1]三菜'!Q31</f>
        <v>0</v>
      </c>
      <c r="U28" s="49" t="s">
        <v>10</v>
      </c>
      <c r="V28" s="50" t="s">
        <v>144</v>
      </c>
      <c r="W28" s="51" t="str">
        <f>MID('[1]三菜'!$E$39,FIND("全",'[1]三菜'!$E$39,1)+6,3)</f>
        <v>6.9</v>
      </c>
    </row>
    <row r="29" spans="1:23" ht="27.75" customHeight="1">
      <c r="A29" s="52" t="s">
        <v>145</v>
      </c>
      <c r="B29" s="55" t="s">
        <v>160</v>
      </c>
      <c r="C29" s="55"/>
      <c r="D29" s="55">
        <v>80</v>
      </c>
      <c r="E29" s="55" t="str">
        <f>'[1]三菜'!E32</f>
        <v>肉片</v>
      </c>
      <c r="F29" s="55"/>
      <c r="G29" s="56">
        <v>60</v>
      </c>
      <c r="H29" s="53" t="str">
        <f>'[1]三菜'!H32</f>
        <v>大白菜</v>
      </c>
      <c r="I29" s="53"/>
      <c r="J29" s="54">
        <v>70</v>
      </c>
      <c r="K29" s="55" t="str">
        <f>'[1]三菜'!K32</f>
        <v>玉米粒</v>
      </c>
      <c r="L29" s="55"/>
      <c r="M29" s="56">
        <v>60</v>
      </c>
      <c r="N29" s="56" t="s">
        <v>130</v>
      </c>
      <c r="O29" s="56"/>
      <c r="P29" s="56">
        <v>100</v>
      </c>
      <c r="Q29" s="53" t="str">
        <f>'[1]三菜'!N32</f>
        <v>二砂糖/1kg</v>
      </c>
      <c r="R29" s="55"/>
      <c r="S29" s="56">
        <v>5</v>
      </c>
      <c r="T29" s="166"/>
      <c r="U29" s="57" t="str">
        <f>'[1]三菜'!S32</f>
        <v>106.1 g</v>
      </c>
      <c r="V29" s="58" t="s">
        <v>146</v>
      </c>
      <c r="W29" s="59" t="str">
        <f>MID('[1]三菜'!$E$39,FIND("豆",'[1]三菜'!$E$39,1)+6,3)</f>
        <v>2.6</v>
      </c>
    </row>
    <row r="30" spans="1:23" ht="27.75" customHeight="1">
      <c r="A30" s="52">
        <f>'[1]三菜'!B33</f>
        <v>1</v>
      </c>
      <c r="B30" s="55" t="s">
        <v>161</v>
      </c>
      <c r="C30" s="55"/>
      <c r="D30" s="55">
        <v>20</v>
      </c>
      <c r="E30" s="55" t="str">
        <f>'[1]三菜'!E33</f>
        <v>洋蔥/完整</v>
      </c>
      <c r="F30" s="55"/>
      <c r="G30" s="56">
        <v>20</v>
      </c>
      <c r="H30" s="53" t="str">
        <f>'[1]三菜'!H33</f>
        <v>紅蘿蔔</v>
      </c>
      <c r="I30" s="53"/>
      <c r="J30" s="54">
        <v>5</v>
      </c>
      <c r="K30" s="55" t="str">
        <f>'[1]三菜'!K33</f>
        <v>絞肉</v>
      </c>
      <c r="L30" s="55"/>
      <c r="M30" s="56">
        <v>20</v>
      </c>
      <c r="N30" s="56"/>
      <c r="O30" s="56"/>
      <c r="P30" s="56"/>
      <c r="Q30" s="53" t="str">
        <f>'[1]三菜'!N33</f>
        <v>洋薏仁</v>
      </c>
      <c r="R30" s="55"/>
      <c r="S30" s="56">
        <v>10</v>
      </c>
      <c r="T30" s="166"/>
      <c r="U30" s="60" t="s">
        <v>9</v>
      </c>
      <c r="V30" s="61" t="s">
        <v>147</v>
      </c>
      <c r="W30" s="59" t="str">
        <f>MID('[1]三菜'!$E$39,FIND("蔬",'[1]三菜'!$E$39,1)+4,3)</f>
        <v>1.2</v>
      </c>
    </row>
    <row r="31" spans="1:23" ht="27.75" customHeight="1">
      <c r="A31" s="52" t="s">
        <v>43</v>
      </c>
      <c r="B31" s="62"/>
      <c r="C31" s="62"/>
      <c r="D31" s="55"/>
      <c r="E31" s="55" t="str">
        <f>'[1]三菜'!E34</f>
        <v>紅蘿蔔</v>
      </c>
      <c r="F31" s="62"/>
      <c r="G31" s="56">
        <v>10</v>
      </c>
      <c r="H31" s="53" t="str">
        <f>'[1]三菜'!H34</f>
        <v>木耳絲</v>
      </c>
      <c r="I31" s="53"/>
      <c r="J31" s="54">
        <f>'[1]三菜'!I34</f>
        <v>2</v>
      </c>
      <c r="K31" s="55" t="str">
        <f>'[1]三菜'!K34</f>
        <v>三色丁</v>
      </c>
      <c r="L31" s="62"/>
      <c r="M31" s="56">
        <v>10</v>
      </c>
      <c r="N31" s="56"/>
      <c r="O31" s="56"/>
      <c r="P31" s="56"/>
      <c r="Q31" s="53" t="str">
        <f>'[1]三菜'!N34</f>
        <v>綠豆</v>
      </c>
      <c r="R31" s="62"/>
      <c r="S31" s="56">
        <v>10</v>
      </c>
      <c r="T31" s="166"/>
      <c r="U31" s="57" t="str">
        <f>'[1]三菜'!S33</f>
        <v>25.0 g</v>
      </c>
      <c r="V31" s="61" t="s">
        <v>148</v>
      </c>
      <c r="W31" s="59" t="str">
        <f>MID('[1]三菜'!$E$39,FIND("油",'[1]三菜'!$E$39,1)+9,3)</f>
        <v>2.6</v>
      </c>
    </row>
    <row r="32" spans="1:23" ht="27.75" customHeight="1">
      <c r="A32" s="168" t="s">
        <v>158</v>
      </c>
      <c r="B32" s="62"/>
      <c r="C32" s="62"/>
      <c r="D32" s="55"/>
      <c r="E32" s="55">
        <f>'[1]三菜'!E35</f>
        <v>0</v>
      </c>
      <c r="F32" s="62"/>
      <c r="G32" s="56">
        <f>'[1]三菜'!F35</f>
        <v>0</v>
      </c>
      <c r="H32" s="53" t="str">
        <f>'[1]三菜'!H35</f>
        <v>蝦皮</v>
      </c>
      <c r="I32" s="53"/>
      <c r="J32" s="54">
        <f>'[1]三菜'!I35</f>
        <v>0.1</v>
      </c>
      <c r="K32" s="55">
        <f>'[1]三菜'!K35</f>
        <v>0</v>
      </c>
      <c r="L32" s="62"/>
      <c r="M32" s="56">
        <f>'[1]三菜'!L35</f>
        <v>0</v>
      </c>
      <c r="N32" s="56"/>
      <c r="O32" s="56"/>
      <c r="P32" s="56"/>
      <c r="Q32" s="53">
        <f>'[1]三菜'!N35</f>
        <v>0</v>
      </c>
      <c r="R32" s="62"/>
      <c r="S32" s="56">
        <f>'[1]三菜'!O35</f>
        <v>0</v>
      </c>
      <c r="T32" s="166"/>
      <c r="U32" s="60" t="s">
        <v>11</v>
      </c>
      <c r="V32" s="61" t="s">
        <v>150</v>
      </c>
      <c r="W32" s="59" t="str">
        <f>MID('[1]三菜'!$E$39,FIND("水",'[1]三菜'!$E$39,1)+4,3)</f>
        <v>0.0</v>
      </c>
    </row>
    <row r="33" spans="1:23" ht="27.75" customHeight="1">
      <c r="A33" s="168"/>
      <c r="B33" s="62"/>
      <c r="C33" s="62"/>
      <c r="D33" s="55"/>
      <c r="E33" s="55">
        <f>'[1]三菜'!E36</f>
        <v>0</v>
      </c>
      <c r="F33" s="62"/>
      <c r="G33" s="56">
        <f>'[1]三菜'!F36</f>
        <v>0</v>
      </c>
      <c r="H33" s="53">
        <f>'[1]三菜'!H36</f>
        <v>0</v>
      </c>
      <c r="I33" s="62"/>
      <c r="J33" s="54">
        <f>'[1]三菜'!I36</f>
        <v>0</v>
      </c>
      <c r="K33" s="55">
        <f>'[1]三菜'!K36</f>
        <v>0</v>
      </c>
      <c r="L33" s="62"/>
      <c r="M33" s="56">
        <f>'[1]三菜'!L36</f>
        <v>0</v>
      </c>
      <c r="N33" s="56"/>
      <c r="O33" s="56"/>
      <c r="P33" s="56"/>
      <c r="Q33" s="53">
        <f>'[1]三菜'!N36</f>
        <v>0</v>
      </c>
      <c r="R33" s="62"/>
      <c r="S33" s="56">
        <f>'[1]三菜'!O36</f>
        <v>0</v>
      </c>
      <c r="T33" s="166"/>
      <c r="U33" s="57" t="str">
        <f>'[1]三菜'!S34</f>
        <v>31.4 g</v>
      </c>
      <c r="V33" s="63" t="s">
        <v>151</v>
      </c>
      <c r="W33" s="59" t="str">
        <f>MID('[1]三菜'!$E$39,FIND("低",'[1]三菜'!$E$39,1)+6,3)</f>
        <v>0.0</v>
      </c>
    </row>
    <row r="34" spans="1:23" ht="27.75" customHeight="1">
      <c r="A34" s="64" t="s">
        <v>152</v>
      </c>
      <c r="B34" s="62"/>
      <c r="C34" s="62"/>
      <c r="D34" s="55"/>
      <c r="E34" s="55">
        <f>'[1]三菜'!E37</f>
        <v>0</v>
      </c>
      <c r="F34" s="62"/>
      <c r="G34" s="56">
        <f>'[1]三菜'!F37</f>
        <v>0</v>
      </c>
      <c r="H34" s="53">
        <f>'[1]三菜'!H37</f>
        <v>0</v>
      </c>
      <c r="I34" s="62"/>
      <c r="J34" s="54">
        <f>'[1]三菜'!I37</f>
        <v>0</v>
      </c>
      <c r="K34" s="55">
        <f>'[1]三菜'!K37</f>
        <v>0</v>
      </c>
      <c r="L34" s="62"/>
      <c r="M34" s="56">
        <f>'[1]三菜'!L37</f>
        <v>0</v>
      </c>
      <c r="N34" s="56"/>
      <c r="O34" s="56"/>
      <c r="P34" s="56"/>
      <c r="Q34" s="53">
        <f>'[1]三菜'!N37</f>
        <v>0</v>
      </c>
      <c r="R34" s="62"/>
      <c r="S34" s="56">
        <f>'[1]三菜'!O37</f>
        <v>0</v>
      </c>
      <c r="T34" s="166"/>
      <c r="U34" s="60" t="s">
        <v>153</v>
      </c>
      <c r="V34" s="65"/>
      <c r="W34" s="66"/>
    </row>
    <row r="35" spans="1:23" ht="27.75" customHeight="1">
      <c r="A35" s="72">
        <f>'[1]三菜'!B39</f>
        <v>680</v>
      </c>
      <c r="B35" s="62"/>
      <c r="C35" s="62"/>
      <c r="D35" s="55"/>
      <c r="E35" s="55">
        <f>'[1]三菜'!E38</f>
        <v>0</v>
      </c>
      <c r="F35" s="62"/>
      <c r="G35" s="56">
        <f>'[1]三菜'!F38</f>
        <v>0</v>
      </c>
      <c r="H35" s="53">
        <f>'[1]三菜'!H38</f>
        <v>0</v>
      </c>
      <c r="I35" s="62"/>
      <c r="J35" s="54">
        <f>'[1]三菜'!I38</f>
        <v>0</v>
      </c>
      <c r="K35" s="55">
        <f>'[1]三菜'!K38</f>
        <v>0</v>
      </c>
      <c r="L35" s="62"/>
      <c r="M35" s="56">
        <f>'[1]三菜'!L38</f>
        <v>0</v>
      </c>
      <c r="N35" s="56"/>
      <c r="O35" s="56"/>
      <c r="P35" s="56"/>
      <c r="Q35" s="53">
        <f>'[1]三菜'!N38</f>
        <v>0</v>
      </c>
      <c r="R35" s="62"/>
      <c r="S35" s="56">
        <f>'[1]三菜'!O38</f>
        <v>0</v>
      </c>
      <c r="T35" s="167"/>
      <c r="U35" s="57" t="str">
        <f>'[1]三菜'!S31</f>
        <v>795大卡</v>
      </c>
      <c r="V35" s="73"/>
      <c r="W35" s="66"/>
    </row>
    <row r="36" spans="1:23" ht="27.75" customHeight="1">
      <c r="A36" s="47">
        <f>'[1]三菜'!B40</f>
        <v>3</v>
      </c>
      <c r="B36" s="48" t="s">
        <v>169</v>
      </c>
      <c r="C36" s="48" t="s">
        <v>154</v>
      </c>
      <c r="D36" s="48" t="s">
        <v>143</v>
      </c>
      <c r="E36" s="48" t="str">
        <f>MID('[1]三菜'!E40,1,FIND("(",'[1]三菜'!E40,1)-1)</f>
        <v>蔥燒豬排</v>
      </c>
      <c r="F36" s="48" t="str">
        <f>MID('[1]三菜'!E40,FIND(")",'[1]三菜'!E40,1)-1,1)</f>
        <v>炸</v>
      </c>
      <c r="G36" s="48"/>
      <c r="H36" s="48" t="str">
        <f>MID('[1]三菜'!H40,1,FIND("(",'[1]三菜'!H40,1)-1)</f>
        <v>蒙古烤肉</v>
      </c>
      <c r="I36" s="48" t="str">
        <f>MID('[1]三菜'!H40,FIND(")",'[1]三菜'!H40,1)-1,1)</f>
        <v>炒</v>
      </c>
      <c r="J36" s="48"/>
      <c r="K36" s="48" t="str">
        <f>MID('[1]三菜'!K40,1,FIND("(",'[1]三菜'!K40,1)-1)</f>
        <v>照燒豆腐</v>
      </c>
      <c r="L36" s="48" t="str">
        <f>MID('[1]三菜'!K40,FIND(")",'[1]三菜'!K40,1)-1,1)</f>
        <v>煮</v>
      </c>
      <c r="M36" s="48"/>
      <c r="N36" s="48" t="s">
        <v>162</v>
      </c>
      <c r="O36" s="48" t="s">
        <v>168</v>
      </c>
      <c r="P36" s="48"/>
      <c r="Q36" s="48" t="str">
        <f>MID('[1]三菜'!N40,1,FIND("(",'[1]三菜'!N40,1)-1)</f>
        <v>玉米海結湯</v>
      </c>
      <c r="R36" s="48" t="str">
        <f>MID('[1]三菜'!N40,FIND(")",'[1]三菜'!N40,1)-1,1)</f>
        <v>煮</v>
      </c>
      <c r="S36" s="48"/>
      <c r="T36" s="165">
        <f>'[1]三菜'!Q40</f>
        <v>0</v>
      </c>
      <c r="U36" s="49" t="s">
        <v>10</v>
      </c>
      <c r="V36" s="50" t="s">
        <v>144</v>
      </c>
      <c r="W36" s="51" t="str">
        <f>MID('[1]三菜'!$E$48,FIND("全",'[1]三菜'!$E$48,1)+6,3)</f>
        <v>5.1</v>
      </c>
    </row>
    <row r="37" spans="1:23" ht="27.75" customHeight="1">
      <c r="A37" s="52" t="s">
        <v>145</v>
      </c>
      <c r="B37" s="53" t="s">
        <v>160</v>
      </c>
      <c r="C37" s="53"/>
      <c r="D37" s="54">
        <v>100</v>
      </c>
      <c r="E37" s="55" t="str">
        <f>'[1]三菜'!E41</f>
        <v>生鮮豬排</v>
      </c>
      <c r="F37" s="53"/>
      <c r="G37" s="56">
        <v>80</v>
      </c>
      <c r="H37" s="53" t="str">
        <f>'[1]三菜'!H41</f>
        <v>大白菜</v>
      </c>
      <c r="I37" s="55"/>
      <c r="J37" s="54">
        <v>60</v>
      </c>
      <c r="K37" s="55" t="str">
        <f>'[1]三菜'!K41</f>
        <v>板豆腐/木板/谷</v>
      </c>
      <c r="L37" s="53"/>
      <c r="M37" s="56">
        <v>70</v>
      </c>
      <c r="N37" s="56" t="s">
        <v>130</v>
      </c>
      <c r="O37" s="56"/>
      <c r="P37" s="56">
        <v>100</v>
      </c>
      <c r="Q37" s="78" t="str">
        <f>'[1]三菜'!N41</f>
        <v>白蘿蔔</v>
      </c>
      <c r="R37" s="55"/>
      <c r="S37" s="56">
        <v>20</v>
      </c>
      <c r="T37" s="166"/>
      <c r="U37" s="57" t="str">
        <f>'[1]三菜'!S41</f>
        <v>84.6 g</v>
      </c>
      <c r="V37" s="58" t="s">
        <v>146</v>
      </c>
      <c r="W37" s="59" t="str">
        <f>MID('[1]三菜'!$E$48,FIND("豆",'[1]三菜'!$E$48,1)+6,3)</f>
        <v>3.9</v>
      </c>
    </row>
    <row r="38" spans="1:23" ht="27.75" customHeight="1">
      <c r="A38" s="52">
        <f>'[1]三菜'!B42</f>
        <v>2</v>
      </c>
      <c r="B38" s="53"/>
      <c r="C38" s="53"/>
      <c r="D38" s="53"/>
      <c r="E38" s="55" t="str">
        <f>'[1]三菜'!E42</f>
        <v>洋蔥/完整</v>
      </c>
      <c r="F38" s="53"/>
      <c r="G38" s="56">
        <v>10</v>
      </c>
      <c r="H38" s="53" t="str">
        <f>'[1]三菜'!H42</f>
        <v>肉片</v>
      </c>
      <c r="I38" s="55"/>
      <c r="J38" s="54">
        <v>20</v>
      </c>
      <c r="K38" s="55" t="str">
        <f>'[1]三菜'!K42</f>
        <v>三色丁</v>
      </c>
      <c r="L38" s="53"/>
      <c r="M38" s="79">
        <v>10</v>
      </c>
      <c r="N38" s="98"/>
      <c r="O38" s="98"/>
      <c r="P38" s="98"/>
      <c r="Q38" s="80" t="str">
        <f>'[1]三菜'!N42</f>
        <v>冷凍玉米段</v>
      </c>
      <c r="R38" s="81"/>
      <c r="S38" s="56">
        <v>10</v>
      </c>
      <c r="T38" s="166"/>
      <c r="U38" s="60" t="s">
        <v>9</v>
      </c>
      <c r="V38" s="61" t="s">
        <v>147</v>
      </c>
      <c r="W38" s="59" t="str">
        <f>MID('[1]三菜'!$E$48,FIND("蔬",'[1]三菜'!$E$48,1)+4,3)</f>
        <v>1.8</v>
      </c>
    </row>
    <row r="39" spans="1:23" ht="27.75" customHeight="1">
      <c r="A39" s="52" t="s">
        <v>43</v>
      </c>
      <c r="B39" s="53"/>
      <c r="C39" s="53"/>
      <c r="D39" s="53"/>
      <c r="E39" s="55">
        <f>'[1]三菜'!E43</f>
        <v>0</v>
      </c>
      <c r="F39" s="53"/>
      <c r="G39" s="56">
        <f>'[1]三菜'!F43</f>
        <v>0</v>
      </c>
      <c r="H39" s="53" t="str">
        <f>'[1]三菜'!H43</f>
        <v>洋蔥/完整</v>
      </c>
      <c r="I39" s="62"/>
      <c r="J39" s="54">
        <v>10</v>
      </c>
      <c r="K39" s="55" t="str">
        <f>'[1]三菜'!K43</f>
        <v>絞肉</v>
      </c>
      <c r="L39" s="53"/>
      <c r="M39" s="79">
        <v>10</v>
      </c>
      <c r="N39" s="98"/>
      <c r="O39" s="98"/>
      <c r="P39" s="98"/>
      <c r="Q39" s="80" t="str">
        <f>'[1]三菜'!N43</f>
        <v>海帶結</v>
      </c>
      <c r="R39" s="81"/>
      <c r="S39" s="56">
        <v>10</v>
      </c>
      <c r="T39" s="166"/>
      <c r="U39" s="57" t="str">
        <f>'[1]三菜'!S42</f>
        <v>32.4 g</v>
      </c>
      <c r="V39" s="61" t="s">
        <v>148</v>
      </c>
      <c r="W39" s="59" t="str">
        <f>MID('[1]三菜'!$E$48,FIND("油",'[1]三菜'!$E$48,1)+9,3)</f>
        <v>2.6</v>
      </c>
    </row>
    <row r="40" spans="1:23" ht="27.75" customHeight="1">
      <c r="A40" s="168" t="s">
        <v>159</v>
      </c>
      <c r="B40" s="53"/>
      <c r="C40" s="53"/>
      <c r="D40" s="53"/>
      <c r="E40" s="55">
        <f>'[1]三菜'!E44</f>
        <v>0</v>
      </c>
      <c r="F40" s="53"/>
      <c r="G40" s="56">
        <f>'[1]三菜'!F44</f>
        <v>0</v>
      </c>
      <c r="H40" s="53" t="str">
        <f>'[1]三菜'!H44</f>
        <v>紅蘿蔔</v>
      </c>
      <c r="I40" s="62"/>
      <c r="J40" s="54">
        <v>5</v>
      </c>
      <c r="K40" s="55">
        <f>'[1]三菜'!K44</f>
        <v>0</v>
      </c>
      <c r="L40" s="53"/>
      <c r="M40" s="79">
        <f>'[1]三菜'!L44</f>
        <v>0</v>
      </c>
      <c r="N40" s="98"/>
      <c r="O40" s="98"/>
      <c r="P40" s="98"/>
      <c r="Q40" s="80" t="str">
        <f>'[1]三菜'!N44</f>
        <v>中排骨CAS</v>
      </c>
      <c r="R40" s="81"/>
      <c r="S40" s="56">
        <v>5</v>
      </c>
      <c r="T40" s="166"/>
      <c r="U40" s="60" t="s">
        <v>11</v>
      </c>
      <c r="V40" s="61" t="s">
        <v>150</v>
      </c>
      <c r="W40" s="59" t="str">
        <f>MID('[1]三菜'!$E$48,FIND("水",'[1]三菜'!$E$48,1)+4,3)</f>
        <v>0.0</v>
      </c>
    </row>
    <row r="41" spans="1:23" ht="27.75" customHeight="1">
      <c r="A41" s="168"/>
      <c r="B41" s="62"/>
      <c r="C41" s="62"/>
      <c r="D41" s="55"/>
      <c r="E41" s="55">
        <f>'[1]三菜'!E45</f>
        <v>0</v>
      </c>
      <c r="F41" s="62"/>
      <c r="G41" s="56">
        <f>'[1]三菜'!F45</f>
        <v>0</v>
      </c>
      <c r="H41" s="53" t="str">
        <f>'[1]三菜'!H45</f>
        <v>蒜末/斤</v>
      </c>
      <c r="I41" s="62"/>
      <c r="J41" s="54">
        <f>'[1]三菜'!I45</f>
        <v>0.6</v>
      </c>
      <c r="K41" s="55">
        <f>'[1]三菜'!K45</f>
        <v>0</v>
      </c>
      <c r="L41" s="62"/>
      <c r="M41" s="79">
        <f>'[1]三菜'!L45</f>
        <v>0</v>
      </c>
      <c r="N41" s="98"/>
      <c r="O41" s="98"/>
      <c r="P41" s="98"/>
      <c r="Q41" s="80" t="str">
        <f>'[1]三菜'!N45</f>
        <v>芹菜</v>
      </c>
      <c r="R41" s="82"/>
      <c r="S41" s="56">
        <f>'[1]三菜'!O45</f>
        <v>0.1</v>
      </c>
      <c r="T41" s="166"/>
      <c r="U41" s="57" t="str">
        <f>'[1]三菜'!S43</f>
        <v>39.1 g</v>
      </c>
      <c r="V41" s="63" t="s">
        <v>151</v>
      </c>
      <c r="W41" s="59" t="str">
        <f>MID('[1]三菜'!$E$48,FIND("低",'[1]三菜'!$E$48,1)+6,3)</f>
        <v>0.0</v>
      </c>
    </row>
    <row r="42" spans="1:23" ht="27.75" customHeight="1">
      <c r="A42" s="64" t="s">
        <v>152</v>
      </c>
      <c r="B42" s="62"/>
      <c r="C42" s="62"/>
      <c r="D42" s="55"/>
      <c r="E42" s="55">
        <f>'[1]三菜'!E46</f>
        <v>0</v>
      </c>
      <c r="F42" s="62"/>
      <c r="G42" s="56">
        <f>'[1]三菜'!F46</f>
        <v>0</v>
      </c>
      <c r="H42" s="53" t="str">
        <f>'[1]三菜'!H46</f>
        <v>青蔥</v>
      </c>
      <c r="I42" s="62"/>
      <c r="J42" s="54">
        <f>'[1]三菜'!I46</f>
        <v>0.1</v>
      </c>
      <c r="K42" s="55">
        <f>'[1]三菜'!K46</f>
        <v>0</v>
      </c>
      <c r="L42" s="62"/>
      <c r="M42" s="79">
        <f>'[1]三菜'!L46</f>
        <v>0</v>
      </c>
      <c r="N42" s="98"/>
      <c r="O42" s="98"/>
      <c r="P42" s="98"/>
      <c r="Q42" s="80">
        <f>'[1]三菜'!N46</f>
        <v>0</v>
      </c>
      <c r="R42" s="82"/>
      <c r="S42" s="56">
        <f>'[1]三菜'!O46</f>
        <v>0</v>
      </c>
      <c r="T42" s="166"/>
      <c r="U42" s="60" t="s">
        <v>153</v>
      </c>
      <c r="V42" s="65"/>
      <c r="W42" s="66"/>
    </row>
    <row r="43" spans="1:23" ht="27.75" customHeight="1" thickBot="1">
      <c r="A43" s="83">
        <f>'[1]三菜'!B48</f>
        <v>680</v>
      </c>
      <c r="B43" s="84"/>
      <c r="C43" s="84"/>
      <c r="D43" s="85"/>
      <c r="E43" s="86">
        <f>'[1]三菜'!E47</f>
        <v>0</v>
      </c>
      <c r="F43" s="87"/>
      <c r="G43" s="88">
        <f>'[1]三菜'!F47</f>
        <v>0</v>
      </c>
      <c r="H43" s="89">
        <f>'[1]三菜'!H47</f>
        <v>0</v>
      </c>
      <c r="I43" s="87"/>
      <c r="J43" s="90">
        <f>'[1]三菜'!I47</f>
        <v>0</v>
      </c>
      <c r="K43" s="86">
        <f>'[1]三菜'!K47</f>
        <v>0</v>
      </c>
      <c r="L43" s="87"/>
      <c r="M43" s="91">
        <f>'[1]三菜'!L47</f>
        <v>0</v>
      </c>
      <c r="N43" s="99"/>
      <c r="O43" s="99"/>
      <c r="P43" s="99"/>
      <c r="Q43" s="92">
        <f>'[1]三菜'!N47</f>
        <v>0</v>
      </c>
      <c r="R43" s="93"/>
      <c r="S43" s="88">
        <f>'[1]三菜'!O47</f>
        <v>0</v>
      </c>
      <c r="T43" s="170"/>
      <c r="U43" s="94" t="str">
        <f>'[1]三菜'!S40</f>
        <v>806大卡</v>
      </c>
      <c r="V43" s="95"/>
      <c r="W43" s="96"/>
    </row>
  </sheetData>
  <sheetProtection/>
  <mergeCells count="11">
    <mergeCell ref="T28:T35"/>
    <mergeCell ref="A32:A33"/>
    <mergeCell ref="T36:T43"/>
    <mergeCell ref="A40:A41"/>
    <mergeCell ref="A1:W1"/>
    <mergeCell ref="T4:T11"/>
    <mergeCell ref="A8:A9"/>
    <mergeCell ref="T12:T19"/>
    <mergeCell ref="A16:A17"/>
    <mergeCell ref="T20:T27"/>
    <mergeCell ref="A24:A25"/>
  </mergeCells>
  <printOptions/>
  <pageMargins left="0.7" right="0.7" top="0.75" bottom="0.75" header="0.3" footer="0.3"/>
  <pageSetup fitToHeight="1" fitToWidth="1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3"/>
  <sheetViews>
    <sheetView showZeros="0" zoomScalePageLayoutView="0" workbookViewId="0" topLeftCell="A1">
      <selection activeCell="A1" sqref="A1:W1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3" width="10.625" style="0" customWidth="1"/>
    <col min="14" max="14" width="17.50390625" style="0" customWidth="1"/>
    <col min="15" max="16" width="10.625" style="0" customWidth="1"/>
    <col min="17" max="17" width="18.50390625" style="0" customWidth="1"/>
    <col min="18" max="18" width="5.625" style="0" customWidth="1"/>
    <col min="19" max="19" width="10.625" style="0" customWidth="1"/>
    <col min="21" max="21" width="12.00390625" style="0" bestFit="1" customWidth="1"/>
    <col min="22" max="22" width="14.625" style="0" bestFit="1" customWidth="1"/>
    <col min="23" max="23" width="8.875" style="0" customWidth="1"/>
  </cols>
  <sheetData>
    <row r="1" spans="1:23" ht="33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 thickBot="1">
      <c r="A2" s="30" t="s">
        <v>132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4"/>
      <c r="U2" s="35"/>
      <c r="V2" s="36"/>
      <c r="W2" s="37"/>
    </row>
    <row r="3" spans="1:23" ht="27.75" customHeight="1">
      <c r="A3" s="38" t="s">
        <v>133</v>
      </c>
      <c r="B3" s="39" t="s">
        <v>134</v>
      </c>
      <c r="C3" s="40" t="s">
        <v>135</v>
      </c>
      <c r="D3" s="41"/>
      <c r="E3" s="39" t="s">
        <v>136</v>
      </c>
      <c r="F3" s="40" t="s">
        <v>135</v>
      </c>
      <c r="G3" s="41"/>
      <c r="H3" s="39" t="s">
        <v>137</v>
      </c>
      <c r="I3" s="40" t="s">
        <v>135</v>
      </c>
      <c r="J3" s="41"/>
      <c r="K3" s="39" t="s">
        <v>137</v>
      </c>
      <c r="L3" s="40" t="s">
        <v>135</v>
      </c>
      <c r="M3" s="41"/>
      <c r="N3" s="97" t="s">
        <v>162</v>
      </c>
      <c r="O3" s="97"/>
      <c r="P3" s="97"/>
      <c r="Q3" s="42" t="s">
        <v>138</v>
      </c>
      <c r="R3" s="40" t="s">
        <v>135</v>
      </c>
      <c r="S3" s="43"/>
      <c r="T3" s="38" t="s">
        <v>139</v>
      </c>
      <c r="U3" s="44" t="s">
        <v>140</v>
      </c>
      <c r="V3" s="45" t="s">
        <v>141</v>
      </c>
      <c r="W3" s="46" t="s">
        <v>142</v>
      </c>
    </row>
    <row r="4" spans="1:23" ht="27.75" customHeight="1">
      <c r="A4" s="47">
        <f>'[2]三菜'!B4</f>
        <v>3</v>
      </c>
      <c r="B4" s="48" t="s">
        <v>196</v>
      </c>
      <c r="C4" s="48" t="s">
        <v>156</v>
      </c>
      <c r="D4" s="48"/>
      <c r="E4" s="48" t="str">
        <f>MID('[2]三菜'!E4,1,FIND("(",'[2]三菜'!E4,1)-1)</f>
        <v>洋芋雞丁</v>
      </c>
      <c r="F4" s="48" t="str">
        <f>MID('[2]三菜'!E4,FIND(")",'[2]三菜'!E4,1)-1,1)</f>
        <v>煮</v>
      </c>
      <c r="G4" s="48" t="s">
        <v>143</v>
      </c>
      <c r="H4" s="48" t="str">
        <f>MID('[2]三菜'!H4,1,FIND("(",'[2]三菜'!H4,1)-1)</f>
        <v>糖醋小排</v>
      </c>
      <c r="I4" s="48" t="str">
        <f>MID('[2]三菜'!H4,FIND(")",'[2]三菜'!H4,1)-1,1)</f>
        <v>炒</v>
      </c>
      <c r="J4" s="48" t="s">
        <v>143</v>
      </c>
      <c r="K4" s="48" t="str">
        <f>MID('[2]三菜'!K4,1,FIND("(",'[2]三菜'!K4,1)-1)</f>
        <v>筍片炒肉絲</v>
      </c>
      <c r="L4" s="48" t="str">
        <f>MID('[2]三菜'!K4,FIND(")",'[2]三菜'!K4,1)-1,1)</f>
        <v>炒</v>
      </c>
      <c r="M4" s="48" t="s">
        <v>143</v>
      </c>
      <c r="N4" s="48" t="s">
        <v>162</v>
      </c>
      <c r="O4" s="48" t="s">
        <v>168</v>
      </c>
      <c r="P4" s="48" t="s">
        <v>143</v>
      </c>
      <c r="Q4" s="48" t="str">
        <f>MID('[2]三菜'!N4,1,FIND("(",'[2]三菜'!N4,1)-1)</f>
        <v>番茄蛋花湯</v>
      </c>
      <c r="R4" s="48" t="str">
        <f>MID('[2]三菜'!N4,FIND(")",'[2]三菜'!N4,1)-1,1)</f>
        <v>煮</v>
      </c>
      <c r="S4" s="48" t="s">
        <v>143</v>
      </c>
      <c r="T4" s="165">
        <f>'[2]三菜'!Q4</f>
        <v>0</v>
      </c>
      <c r="U4" s="49" t="s">
        <v>10</v>
      </c>
      <c r="V4" s="50" t="s">
        <v>144</v>
      </c>
      <c r="W4" s="51" t="str">
        <f>MID('[2]三菜'!$E$12,FIND("全",'[2]三菜'!$E$12,1)+6,3)</f>
        <v>5.3</v>
      </c>
    </row>
    <row r="5" spans="1:23" ht="27.75" customHeight="1">
      <c r="A5" s="52" t="s">
        <v>145</v>
      </c>
      <c r="B5" s="53" t="s">
        <v>163</v>
      </c>
      <c r="C5" s="53"/>
      <c r="D5" s="53">
        <v>20</v>
      </c>
      <c r="E5" s="55" t="str">
        <f>'[2]三菜'!E5</f>
        <v>雞腿丁</v>
      </c>
      <c r="F5" s="53"/>
      <c r="G5" s="56">
        <v>80</v>
      </c>
      <c r="H5" s="55" t="str">
        <f>'[2]三菜'!H5</f>
        <v>小排丁</v>
      </c>
      <c r="I5" s="55"/>
      <c r="J5" s="56">
        <v>70</v>
      </c>
      <c r="K5" s="53" t="str">
        <f>'[2]三菜'!K5</f>
        <v>竹筍片/醃製</v>
      </c>
      <c r="L5" s="55"/>
      <c r="M5" s="56">
        <v>60</v>
      </c>
      <c r="N5" s="56" t="s">
        <v>130</v>
      </c>
      <c r="O5" s="56"/>
      <c r="P5" s="56">
        <v>100</v>
      </c>
      <c r="Q5" s="53" t="str">
        <f>'[2]三菜'!N5</f>
        <v>番茄</v>
      </c>
      <c r="R5" s="55"/>
      <c r="S5" s="56">
        <v>30</v>
      </c>
      <c r="T5" s="166"/>
      <c r="U5" s="57" t="str">
        <f>'[2]三菜'!S5</f>
        <v>85.9 g</v>
      </c>
      <c r="V5" s="58" t="s">
        <v>146</v>
      </c>
      <c r="W5" s="59" t="str">
        <f>MID('[2]三菜'!$E$12,FIND("豆",'[2]三菜'!$E$12,1)+6,3)</f>
        <v>2.9</v>
      </c>
    </row>
    <row r="6" spans="1:23" ht="27.75" customHeight="1">
      <c r="A6" s="52">
        <f>'[2]三菜'!B6</f>
        <v>5</v>
      </c>
      <c r="B6" s="53" t="s">
        <v>167</v>
      </c>
      <c r="C6" s="53"/>
      <c r="D6" s="53">
        <v>10</v>
      </c>
      <c r="E6" s="55" t="str">
        <f>'[2]三菜'!E6</f>
        <v>馬鈴薯/帶皮</v>
      </c>
      <c r="F6" s="53"/>
      <c r="G6" s="56">
        <v>15</v>
      </c>
      <c r="H6" s="55" t="str">
        <f>'[2]三菜'!H6</f>
        <v>洋蔥/完整</v>
      </c>
      <c r="I6" s="55"/>
      <c r="J6" s="56">
        <v>20</v>
      </c>
      <c r="K6" s="53" t="str">
        <f>'[2]三菜'!K6</f>
        <v>肉絲</v>
      </c>
      <c r="L6" s="55"/>
      <c r="M6" s="56">
        <v>20</v>
      </c>
      <c r="N6" s="56"/>
      <c r="O6" s="56"/>
      <c r="P6" s="56"/>
      <c r="Q6" s="53" t="str">
        <f>'[2]三菜'!N6</f>
        <v>全蛋液</v>
      </c>
      <c r="R6" s="55"/>
      <c r="S6" s="56">
        <v>10</v>
      </c>
      <c r="T6" s="166"/>
      <c r="U6" s="60" t="s">
        <v>9</v>
      </c>
      <c r="V6" s="61" t="s">
        <v>147</v>
      </c>
      <c r="W6" s="59" t="str">
        <f>MID('[2]三菜'!$E$12,FIND("蔬",'[2]三菜'!$E$12,1)+4,3)</f>
        <v>1.4</v>
      </c>
    </row>
    <row r="7" spans="1:23" ht="27.75" customHeight="1">
      <c r="A7" s="52" t="s">
        <v>43</v>
      </c>
      <c r="B7" s="53" t="s">
        <v>165</v>
      </c>
      <c r="C7" s="53"/>
      <c r="D7" s="53">
        <v>5</v>
      </c>
      <c r="E7" s="55" t="str">
        <f>'[2]三菜'!E7</f>
        <v>洋蔥/完整</v>
      </c>
      <c r="F7" s="62"/>
      <c r="G7" s="56">
        <v>5</v>
      </c>
      <c r="H7" s="55" t="str">
        <f>'[2]三菜'!H7</f>
        <v>紅蘿蔔</v>
      </c>
      <c r="I7" s="62"/>
      <c r="J7" s="56">
        <v>5</v>
      </c>
      <c r="K7" s="53" t="str">
        <f>'[2]三菜'!K7</f>
        <v>木耳絲</v>
      </c>
      <c r="L7" s="62"/>
      <c r="M7" s="56">
        <f>'[2]三菜'!L7</f>
        <v>2</v>
      </c>
      <c r="N7" s="56"/>
      <c r="O7" s="56"/>
      <c r="P7" s="56"/>
      <c r="Q7" s="53">
        <f>'[2]三菜'!N7</f>
        <v>0</v>
      </c>
      <c r="R7" s="62"/>
      <c r="S7" s="56">
        <f>'[2]三菜'!O7</f>
        <v>0</v>
      </c>
      <c r="T7" s="166"/>
      <c r="U7" s="57" t="str">
        <f>'[2]三菜'!S6</f>
        <v>23.7 g</v>
      </c>
      <c r="V7" s="61" t="s">
        <v>148</v>
      </c>
      <c r="W7" s="59" t="str">
        <f>MID('[2]三菜'!$E$12,FIND("油",'[2]三菜'!$E$12,1)+9,3)</f>
        <v>2.6</v>
      </c>
    </row>
    <row r="8" spans="1:23" ht="27.75" customHeight="1">
      <c r="A8" s="168" t="s">
        <v>149</v>
      </c>
      <c r="B8" s="53" t="s">
        <v>166</v>
      </c>
      <c r="C8" s="53"/>
      <c r="D8" s="53">
        <v>20</v>
      </c>
      <c r="E8" s="55" t="str">
        <f>'[2]三菜'!E8</f>
        <v>紅蘿蔔</v>
      </c>
      <c r="F8" s="62"/>
      <c r="G8" s="56">
        <v>5</v>
      </c>
      <c r="H8" s="55">
        <f>'[2]三菜'!H8</f>
        <v>0</v>
      </c>
      <c r="I8" s="62"/>
      <c r="J8" s="56">
        <f>'[2]三菜'!I8</f>
        <v>0</v>
      </c>
      <c r="K8" s="53" t="str">
        <f>'[2]三菜'!K8</f>
        <v>紅蘿蔔</v>
      </c>
      <c r="L8" s="62"/>
      <c r="M8" s="56">
        <f>'[2]三菜'!L8</f>
        <v>2</v>
      </c>
      <c r="N8" s="56"/>
      <c r="O8" s="56"/>
      <c r="P8" s="56"/>
      <c r="Q8" s="53">
        <f>'[2]三菜'!N8</f>
        <v>0</v>
      </c>
      <c r="R8" s="62"/>
      <c r="S8" s="56">
        <f>'[2]三菜'!O8</f>
        <v>0</v>
      </c>
      <c r="T8" s="166"/>
      <c r="U8" s="60" t="s">
        <v>11</v>
      </c>
      <c r="V8" s="61" t="s">
        <v>150</v>
      </c>
      <c r="W8" s="59" t="str">
        <f>MID('[2]三菜'!$E$12,FIND("水",'[2]三菜'!$E$12,1)+4,3)</f>
        <v>0.0</v>
      </c>
    </row>
    <row r="9" spans="1:23" ht="27.75" customHeight="1">
      <c r="A9" s="168"/>
      <c r="B9" s="53">
        <f>'[2]三菜'!E9</f>
        <v>0</v>
      </c>
      <c r="C9" s="53"/>
      <c r="D9" s="54">
        <f>'[2]三菜'!F9</f>
        <v>0</v>
      </c>
      <c r="E9" s="55">
        <f>'[2]三菜'!E9</f>
        <v>0</v>
      </c>
      <c r="F9" s="62"/>
      <c r="G9" s="56">
        <f>'[2]三菜'!F9</f>
        <v>0</v>
      </c>
      <c r="H9" s="55">
        <f>'[2]三菜'!H9</f>
        <v>0</v>
      </c>
      <c r="I9" s="62"/>
      <c r="J9" s="56">
        <f>'[2]三菜'!I9</f>
        <v>0</v>
      </c>
      <c r="K9" s="53">
        <f>'[2]三菜'!K9</f>
        <v>0</v>
      </c>
      <c r="L9" s="62"/>
      <c r="M9" s="56">
        <f>'[2]三菜'!L9</f>
        <v>0</v>
      </c>
      <c r="N9" s="56"/>
      <c r="O9" s="56"/>
      <c r="P9" s="56"/>
      <c r="Q9" s="53">
        <f>'[2]三菜'!N9</f>
        <v>0</v>
      </c>
      <c r="R9" s="62"/>
      <c r="S9" s="56">
        <f>'[2]三菜'!O9</f>
        <v>0</v>
      </c>
      <c r="T9" s="166"/>
      <c r="U9" s="57" t="str">
        <f>'[2]三菜'!S7</f>
        <v>26.9 g</v>
      </c>
      <c r="V9" s="63" t="s">
        <v>151</v>
      </c>
      <c r="W9" s="59" t="str">
        <f>MID('[2]三菜'!$E$12,FIND("低",'[2]三菜'!$E$12,1)+6,3)</f>
        <v>0.0</v>
      </c>
    </row>
    <row r="10" spans="1:23" ht="27.75" customHeight="1">
      <c r="A10" s="64" t="s">
        <v>152</v>
      </c>
      <c r="B10" s="53">
        <f>'[2]三菜'!E10</f>
        <v>0</v>
      </c>
      <c r="C10" s="62"/>
      <c r="D10" s="54">
        <f>'[2]三菜'!F10</f>
        <v>0</v>
      </c>
      <c r="E10" s="55">
        <f>'[2]三菜'!E10</f>
        <v>0</v>
      </c>
      <c r="F10" s="62"/>
      <c r="G10" s="56">
        <f>'[2]三菜'!F10</f>
        <v>0</v>
      </c>
      <c r="H10" s="55">
        <f>'[2]三菜'!H10</f>
        <v>0</v>
      </c>
      <c r="I10" s="62"/>
      <c r="J10" s="56">
        <f>'[2]三菜'!I10</f>
        <v>0</v>
      </c>
      <c r="K10" s="53">
        <f>'[2]三菜'!K10</f>
        <v>0</v>
      </c>
      <c r="L10" s="62"/>
      <c r="M10" s="56">
        <f>'[2]三菜'!L10</f>
        <v>0</v>
      </c>
      <c r="N10" s="56"/>
      <c r="O10" s="56"/>
      <c r="P10" s="56"/>
      <c r="Q10" s="53">
        <f>'[2]三菜'!N10</f>
        <v>0</v>
      </c>
      <c r="R10" s="62"/>
      <c r="S10" s="56">
        <f>'[2]三菜'!O10</f>
        <v>0</v>
      </c>
      <c r="T10" s="166"/>
      <c r="U10" s="60" t="s">
        <v>153</v>
      </c>
      <c r="V10" s="65"/>
      <c r="W10" s="66"/>
    </row>
    <row r="11" spans="1:23" ht="27.75" customHeight="1">
      <c r="A11" s="67">
        <f>'[2]三菜'!B12</f>
        <v>680</v>
      </c>
      <c r="B11" s="53">
        <f>'[2]三菜'!E11</f>
        <v>0</v>
      </c>
      <c r="C11" s="68"/>
      <c r="D11" s="54">
        <f>'[2]三菜'!F11</f>
        <v>0</v>
      </c>
      <c r="E11" s="55">
        <f>'[2]三菜'!E11</f>
        <v>0</v>
      </c>
      <c r="F11" s="68"/>
      <c r="G11" s="56">
        <f>'[2]三菜'!F11</f>
        <v>0</v>
      </c>
      <c r="H11" s="55">
        <f>'[2]三菜'!H11</f>
        <v>0</v>
      </c>
      <c r="I11" s="68"/>
      <c r="J11" s="56">
        <f>'[2]三菜'!I11</f>
        <v>0</v>
      </c>
      <c r="K11" s="53">
        <f>'[2]三菜'!K11</f>
        <v>0</v>
      </c>
      <c r="L11" s="68"/>
      <c r="M11" s="56">
        <f>'[2]三菜'!L11</f>
        <v>0</v>
      </c>
      <c r="N11" s="56"/>
      <c r="O11" s="56"/>
      <c r="P11" s="56"/>
      <c r="Q11" s="53">
        <f>'[2]三菜'!N11</f>
        <v>0</v>
      </c>
      <c r="R11" s="68"/>
      <c r="S11" s="56">
        <f>'[2]三菜'!O11</f>
        <v>0</v>
      </c>
      <c r="T11" s="167"/>
      <c r="U11" s="69" t="str">
        <f>'[2]三菜'!S4</f>
        <v>680大卡</v>
      </c>
      <c r="V11" s="70"/>
      <c r="W11" s="71"/>
    </row>
    <row r="12" spans="1:23" ht="27.75" customHeight="1">
      <c r="A12" s="47">
        <f>'[2]三菜'!B13</f>
        <v>3</v>
      </c>
      <c r="B12" s="48" t="str">
        <f>'[2]三菜'!D13</f>
        <v>五穀飯</v>
      </c>
      <c r="C12" s="48" t="s">
        <v>154</v>
      </c>
      <c r="D12" s="48"/>
      <c r="E12" s="48" t="str">
        <f>MID('[2]三菜'!E13,1,FIND("(",'[2]三菜'!E13,1)-1)</f>
        <v>紐約燒肉</v>
      </c>
      <c r="F12" s="48" t="str">
        <f>MID('[2]三菜'!E13,FIND(")",'[2]三菜'!E13,1)-1,1)</f>
        <v>炒</v>
      </c>
      <c r="G12" s="48"/>
      <c r="H12" s="48" t="str">
        <f>MID('[2]三菜'!H13,1,FIND("(",'[2]三菜'!H13,1)-1)</f>
        <v>紅蘿蔔炒蛋</v>
      </c>
      <c r="I12" s="48" t="str">
        <f>MID('[2]三菜'!H13,FIND(")",'[2]三菜'!H13,1)-1,1)</f>
        <v>炒</v>
      </c>
      <c r="J12" s="48"/>
      <c r="K12" s="48" t="str">
        <f>MID('[2]三菜'!K13,1,FIND("(",'[2]三菜'!K13,1)-1)</f>
        <v>黃瓜鴿蛋</v>
      </c>
      <c r="L12" s="48" t="str">
        <f>MID('[2]三菜'!K13,FIND(")",'[2]三菜'!K13,1)-1,1)</f>
        <v>炒</v>
      </c>
      <c r="M12" s="48"/>
      <c r="N12" s="48" t="s">
        <v>162</v>
      </c>
      <c r="O12" s="48" t="s">
        <v>168</v>
      </c>
      <c r="P12" s="48"/>
      <c r="Q12" s="48" t="str">
        <f>MID('[2]三菜'!N13,1,FIND("(",'[2]三菜'!N13,1)-1)</f>
        <v>冬瓜雞湯</v>
      </c>
      <c r="R12" s="48" t="str">
        <f>MID('[2]三菜'!N13,FIND(")",'[2]三菜'!N13,1)-1,1)</f>
        <v>煮</v>
      </c>
      <c r="S12" s="48"/>
      <c r="T12" s="165" t="s">
        <v>197</v>
      </c>
      <c r="U12" s="49" t="s">
        <v>10</v>
      </c>
      <c r="V12" s="50" t="s">
        <v>144</v>
      </c>
      <c r="W12" s="51" t="str">
        <f>MID('[2]三菜'!$E$21,FIND("全",'[2]三菜'!$E$21,1)+6,3)</f>
        <v>4.5</v>
      </c>
    </row>
    <row r="13" spans="1:23" ht="27.75" customHeight="1">
      <c r="A13" s="52" t="s">
        <v>145</v>
      </c>
      <c r="B13" s="55" t="s">
        <v>160</v>
      </c>
      <c r="C13" s="55"/>
      <c r="D13" s="56">
        <v>80</v>
      </c>
      <c r="E13" s="55" t="str">
        <f>'[2]三菜'!E14</f>
        <v>肉片</v>
      </c>
      <c r="F13" s="53"/>
      <c r="G13" s="56">
        <v>60</v>
      </c>
      <c r="H13" s="53" t="str">
        <f>'[2]三菜'!H14</f>
        <v>紅蘿蔔</v>
      </c>
      <c r="I13" s="55"/>
      <c r="J13" s="54">
        <v>40</v>
      </c>
      <c r="K13" s="53" t="str">
        <f>'[2]三菜'!K14</f>
        <v>大黃瓜片</v>
      </c>
      <c r="L13" s="55"/>
      <c r="M13" s="56">
        <v>70</v>
      </c>
      <c r="N13" s="56" t="s">
        <v>131</v>
      </c>
      <c r="O13" s="56"/>
      <c r="P13" s="56">
        <v>100</v>
      </c>
      <c r="Q13" s="53" t="str">
        <f>'[2]三菜'!N14</f>
        <v>冬瓜</v>
      </c>
      <c r="R13" s="55"/>
      <c r="S13" s="56">
        <v>30</v>
      </c>
      <c r="T13" s="166"/>
      <c r="U13" s="57" t="str">
        <f>'[2]三菜'!S14</f>
        <v>88.4 g</v>
      </c>
      <c r="V13" s="58" t="s">
        <v>146</v>
      </c>
      <c r="W13" s="59" t="str">
        <f>MID('[2]三菜'!$E$21,FIND("豆",'[2]三菜'!$E$21,1)+6,3)</f>
        <v>2.6</v>
      </c>
    </row>
    <row r="14" spans="1:23" ht="27.75" customHeight="1">
      <c r="A14" s="52">
        <f>'[2]三菜'!B15</f>
        <v>6</v>
      </c>
      <c r="B14" s="55" t="s">
        <v>170</v>
      </c>
      <c r="C14" s="55"/>
      <c r="D14" s="56">
        <v>20</v>
      </c>
      <c r="E14" s="55" t="str">
        <f>'[2]三菜'!E15</f>
        <v>小黃瓜</v>
      </c>
      <c r="F14" s="53"/>
      <c r="G14" s="56">
        <v>15</v>
      </c>
      <c r="H14" s="53" t="str">
        <f>'[2]三菜'!H15</f>
        <v>全蛋液</v>
      </c>
      <c r="I14" s="55"/>
      <c r="J14" s="54">
        <v>40</v>
      </c>
      <c r="K14" s="53" t="str">
        <f>'[2]三菜'!K15</f>
        <v>鴿蛋</v>
      </c>
      <c r="L14" s="55"/>
      <c r="M14" s="56">
        <v>15</v>
      </c>
      <c r="N14" s="56"/>
      <c r="O14" s="56"/>
      <c r="P14" s="56"/>
      <c r="Q14" s="53" t="str">
        <f>'[2]三菜'!N15</f>
        <v>雞腿丁</v>
      </c>
      <c r="R14" s="55"/>
      <c r="S14" s="56">
        <v>10</v>
      </c>
      <c r="T14" s="166"/>
      <c r="U14" s="60" t="s">
        <v>9</v>
      </c>
      <c r="V14" s="61" t="s">
        <v>147</v>
      </c>
      <c r="W14" s="59" t="str">
        <f>MID('[2]三菜'!$E$21,FIND("蔬",'[2]三菜'!$E$21,1)+4,3)</f>
        <v>1.8</v>
      </c>
    </row>
    <row r="15" spans="1:23" ht="27.75" customHeight="1">
      <c r="A15" s="52" t="s">
        <v>43</v>
      </c>
      <c r="B15" s="62"/>
      <c r="C15" s="62"/>
      <c r="D15" s="56"/>
      <c r="E15" s="55" t="str">
        <f>'[2]三菜'!E16</f>
        <v>洋蔥/完整</v>
      </c>
      <c r="F15" s="62"/>
      <c r="G15" s="56">
        <v>15</v>
      </c>
      <c r="H15" s="53">
        <f>'[2]三菜'!H16</f>
        <v>0</v>
      </c>
      <c r="I15" s="62"/>
      <c r="J15" s="54">
        <f>'[2]三菜'!I16</f>
        <v>0</v>
      </c>
      <c r="K15" s="53" t="str">
        <f>'[2]三菜'!K16</f>
        <v>紅蘿蔔</v>
      </c>
      <c r="L15" s="62"/>
      <c r="M15" s="56">
        <v>5</v>
      </c>
      <c r="N15" s="56"/>
      <c r="O15" s="56"/>
      <c r="P15" s="56"/>
      <c r="Q15" s="53">
        <f>'[2]三菜'!N16</f>
        <v>0</v>
      </c>
      <c r="R15" s="62"/>
      <c r="S15" s="56">
        <f>'[2]三菜'!O16</f>
        <v>0</v>
      </c>
      <c r="T15" s="166"/>
      <c r="U15" s="57" t="str">
        <f>'[2]三菜'!S15</f>
        <v>29.9 g</v>
      </c>
      <c r="V15" s="61" t="s">
        <v>148</v>
      </c>
      <c r="W15" s="59" t="str">
        <f>MID('[2]三菜'!$E$21,FIND("油",'[2]三菜'!$E$21,1)+9,3)</f>
        <v>2.6</v>
      </c>
    </row>
    <row r="16" spans="1:23" ht="27.75" customHeight="1">
      <c r="A16" s="168" t="s">
        <v>155</v>
      </c>
      <c r="B16" s="62"/>
      <c r="C16" s="62"/>
      <c r="D16" s="56"/>
      <c r="E16" s="55">
        <f>'[2]三菜'!E17</f>
        <v>0</v>
      </c>
      <c r="F16" s="62"/>
      <c r="G16" s="56">
        <f>'[2]三菜'!F17</f>
        <v>0</v>
      </c>
      <c r="H16" s="53">
        <f>'[2]三菜'!H17</f>
        <v>0</v>
      </c>
      <c r="I16" s="62"/>
      <c r="J16" s="54">
        <f>'[2]三菜'!I17</f>
        <v>0</v>
      </c>
      <c r="K16" s="53">
        <f>'[2]三菜'!K17</f>
        <v>0</v>
      </c>
      <c r="L16" s="62"/>
      <c r="M16" s="56">
        <f>'[2]三菜'!L17</f>
        <v>0</v>
      </c>
      <c r="N16" s="56"/>
      <c r="O16" s="56"/>
      <c r="P16" s="56"/>
      <c r="Q16" s="53">
        <f>'[2]三菜'!N17</f>
        <v>0</v>
      </c>
      <c r="R16" s="62"/>
      <c r="S16" s="56">
        <f>'[2]三菜'!O17</f>
        <v>0</v>
      </c>
      <c r="T16" s="166"/>
      <c r="U16" s="60" t="s">
        <v>11</v>
      </c>
      <c r="V16" s="61" t="s">
        <v>150</v>
      </c>
      <c r="W16" s="59" t="str">
        <f>MID('[2]三菜'!$E$21,FIND("水",'[2]三菜'!$E$21,1)+4,3)</f>
        <v>0.0</v>
      </c>
    </row>
    <row r="17" spans="1:23" ht="27.75" customHeight="1">
      <c r="A17" s="168"/>
      <c r="B17" s="62"/>
      <c r="C17" s="62"/>
      <c r="D17" s="56"/>
      <c r="E17" s="55">
        <f>'[2]三菜'!E18</f>
        <v>0</v>
      </c>
      <c r="F17" s="62"/>
      <c r="G17" s="56">
        <f>'[2]三菜'!F18</f>
        <v>0</v>
      </c>
      <c r="H17" s="53">
        <f>'[2]三菜'!H18</f>
        <v>0</v>
      </c>
      <c r="I17" s="62"/>
      <c r="J17" s="54">
        <f>'[2]三菜'!I18</f>
        <v>0</v>
      </c>
      <c r="K17" s="53">
        <f>'[2]三菜'!K18</f>
        <v>0</v>
      </c>
      <c r="L17" s="62"/>
      <c r="M17" s="56">
        <f>'[2]三菜'!L18</f>
        <v>0</v>
      </c>
      <c r="N17" s="56"/>
      <c r="O17" s="56"/>
      <c r="P17" s="56"/>
      <c r="Q17" s="53">
        <f>'[2]三菜'!N18</f>
        <v>0</v>
      </c>
      <c r="R17" s="62"/>
      <c r="S17" s="56">
        <f>'[2]三菜'!O18</f>
        <v>0</v>
      </c>
      <c r="T17" s="166"/>
      <c r="U17" s="57" t="str">
        <f>'[2]三菜'!S16</f>
        <v>36.9 g</v>
      </c>
      <c r="V17" s="63" t="s">
        <v>151</v>
      </c>
      <c r="W17" s="59" t="str">
        <f>MID('[2]三菜'!$E$21,FIND("低",'[2]三菜'!$E$21,1)+6,3)</f>
        <v>1.0</v>
      </c>
    </row>
    <row r="18" spans="1:23" ht="27.75" customHeight="1">
      <c r="A18" s="64" t="s">
        <v>152</v>
      </c>
      <c r="B18" s="62"/>
      <c r="C18" s="62"/>
      <c r="D18" s="56"/>
      <c r="E18" s="55">
        <f>'[2]三菜'!E19</f>
        <v>0</v>
      </c>
      <c r="F18" s="62"/>
      <c r="G18" s="56">
        <f>'[2]三菜'!F19</f>
        <v>0</v>
      </c>
      <c r="H18" s="53">
        <f>'[2]三菜'!H19</f>
        <v>0</v>
      </c>
      <c r="I18" s="62"/>
      <c r="J18" s="54">
        <f>'[2]三菜'!I19</f>
        <v>0</v>
      </c>
      <c r="K18" s="53">
        <f>'[2]三菜'!K19</f>
        <v>0</v>
      </c>
      <c r="L18" s="62"/>
      <c r="M18" s="56">
        <f>'[2]三菜'!L19</f>
        <v>0</v>
      </c>
      <c r="N18" s="56"/>
      <c r="O18" s="56"/>
      <c r="P18" s="56"/>
      <c r="Q18" s="53">
        <f>'[2]三菜'!N19</f>
        <v>0</v>
      </c>
      <c r="R18" s="62"/>
      <c r="S18" s="56">
        <f>'[2]三菜'!O19</f>
        <v>0</v>
      </c>
      <c r="T18" s="166"/>
      <c r="U18" s="60" t="s">
        <v>153</v>
      </c>
      <c r="V18" s="65"/>
      <c r="W18" s="66"/>
    </row>
    <row r="19" spans="1:23" ht="27.75" customHeight="1">
      <c r="A19" s="72"/>
      <c r="B19" s="62"/>
      <c r="C19" s="62"/>
      <c r="D19" s="56"/>
      <c r="E19" s="55">
        <f>'[2]三菜'!E20</f>
        <v>0</v>
      </c>
      <c r="F19" s="62"/>
      <c r="G19" s="56">
        <f>'[2]三菜'!F20</f>
        <v>0</v>
      </c>
      <c r="H19" s="53">
        <f>'[2]三菜'!H20</f>
        <v>0</v>
      </c>
      <c r="I19" s="62"/>
      <c r="J19" s="54">
        <f>'[2]三菜'!I20</f>
        <v>0</v>
      </c>
      <c r="K19" s="53">
        <f>'[2]三菜'!K20</f>
        <v>0</v>
      </c>
      <c r="L19" s="62"/>
      <c r="M19" s="56">
        <f>'[2]三菜'!L20</f>
        <v>0</v>
      </c>
      <c r="N19" s="56"/>
      <c r="O19" s="56"/>
      <c r="P19" s="56"/>
      <c r="Q19" s="53">
        <f>'[2]三菜'!N20</f>
        <v>0</v>
      </c>
      <c r="R19" s="62"/>
      <c r="S19" s="56">
        <f>'[2]三菜'!O20</f>
        <v>0</v>
      </c>
      <c r="T19" s="167"/>
      <c r="U19" s="57" t="str">
        <f>'[2]三菜'!S13</f>
        <v>791大卡</v>
      </c>
      <c r="V19" s="73"/>
      <c r="W19" s="74"/>
    </row>
    <row r="20" spans="1:23" ht="27.75" customHeight="1">
      <c r="A20" s="75">
        <f>'[2]三菜'!B22</f>
        <v>3</v>
      </c>
      <c r="B20" s="48" t="s">
        <v>169</v>
      </c>
      <c r="C20" s="48" t="s">
        <v>154</v>
      </c>
      <c r="D20" s="48" t="s">
        <v>143</v>
      </c>
      <c r="E20" s="48" t="str">
        <f>MID('[2]三菜'!E22,1,FIND("(",'[2]三菜'!E22,1)-1)</f>
        <v>沙茶雞丁</v>
      </c>
      <c r="F20" s="48" t="str">
        <f>MID('[2]三菜'!E22,FIND(")",'[2]三菜'!E22,1)-1,1)</f>
        <v>炒</v>
      </c>
      <c r="G20" s="48"/>
      <c r="H20" s="48" t="s">
        <v>173</v>
      </c>
      <c r="I20" s="48" t="s">
        <v>174</v>
      </c>
      <c r="J20" s="48"/>
      <c r="K20" s="48" t="str">
        <f>MID('[2]三菜'!K22,1,FIND("(",'[2]三菜'!K22,1)-1)</f>
        <v>白菜滷</v>
      </c>
      <c r="L20" s="48" t="str">
        <f>MID('[2]三菜'!K22,FIND(")",'[2]三菜'!K22,1)-1,1)</f>
        <v>煮</v>
      </c>
      <c r="M20" s="48"/>
      <c r="N20" s="48" t="s">
        <v>162</v>
      </c>
      <c r="O20" s="48" t="s">
        <v>168</v>
      </c>
      <c r="P20" s="48" t="s">
        <v>143</v>
      </c>
      <c r="Q20" s="48" t="str">
        <f>MID('[2]三菜'!N22,1,FIND("(",'[2]三菜'!N22,1)-1)</f>
        <v>酸辣湯</v>
      </c>
      <c r="R20" s="48" t="str">
        <f>MID('[2]三菜'!N22,FIND(")",'[2]三菜'!N22,1)-1,1)</f>
        <v>煮</v>
      </c>
      <c r="S20" s="48"/>
      <c r="T20" s="165">
        <f>'[2]三菜'!Q22</f>
        <v>0</v>
      </c>
      <c r="U20" s="49" t="s">
        <v>10</v>
      </c>
      <c r="V20" s="50" t="s">
        <v>144</v>
      </c>
      <c r="W20" s="51" t="str">
        <f>MID('[2]三菜'!$E$30,FIND("全",'[2]三菜'!$E$30,1)+6,3)</f>
        <v>5.1</v>
      </c>
    </row>
    <row r="21" spans="1:23" ht="27.75" customHeight="1">
      <c r="A21" s="76" t="s">
        <v>145</v>
      </c>
      <c r="B21" s="53" t="s">
        <v>160</v>
      </c>
      <c r="C21" s="53"/>
      <c r="D21" s="54">
        <v>100</v>
      </c>
      <c r="E21" s="55" t="str">
        <f>'[2]三菜'!E23</f>
        <v>雞腿丁</v>
      </c>
      <c r="F21" s="55"/>
      <c r="G21" s="56">
        <v>80</v>
      </c>
      <c r="H21" s="55" t="str">
        <f>'[2]三菜'!H23</f>
        <v>白蘿蔔</v>
      </c>
      <c r="I21" s="53"/>
      <c r="J21" s="56">
        <v>40</v>
      </c>
      <c r="K21" s="55" t="str">
        <f>'[2]三菜'!K23</f>
        <v>大白菜</v>
      </c>
      <c r="L21" s="55"/>
      <c r="M21" s="56">
        <v>80</v>
      </c>
      <c r="N21" s="56" t="s">
        <v>130</v>
      </c>
      <c r="O21" s="56"/>
      <c r="P21" s="56">
        <v>100</v>
      </c>
      <c r="Q21" s="55" t="str">
        <f>'[2]三菜'!N23</f>
        <v>竹筍絲/醃製</v>
      </c>
      <c r="R21" s="55"/>
      <c r="S21" s="56">
        <v>15</v>
      </c>
      <c r="T21" s="166"/>
      <c r="U21" s="57" t="str">
        <f>'[2]三菜'!S23</f>
        <v>85.2 g</v>
      </c>
      <c r="V21" s="58" t="s">
        <v>146</v>
      </c>
      <c r="W21" s="59" t="str">
        <f>MID('[2]三菜'!$E$30,FIND("豆",'[2]三菜'!$E$30,1)+6,3)</f>
        <v>3.2</v>
      </c>
    </row>
    <row r="22" spans="1:23" ht="27.75" customHeight="1">
      <c r="A22" s="76">
        <f>'[2]三菜'!B24</f>
        <v>7</v>
      </c>
      <c r="B22" s="55"/>
      <c r="C22" s="53"/>
      <c r="D22" s="55"/>
      <c r="E22" s="55" t="str">
        <f>'[2]三菜'!E24</f>
        <v>洋蔥/完整</v>
      </c>
      <c r="F22" s="55"/>
      <c r="G22" s="56">
        <v>20</v>
      </c>
      <c r="H22" s="55" t="str">
        <f>'[2]三菜'!H24</f>
        <v>玉米小段</v>
      </c>
      <c r="I22" s="55"/>
      <c r="J22" s="56">
        <v>20</v>
      </c>
      <c r="K22" s="55" t="str">
        <f>'[2]三菜'!K24</f>
        <v>蝦米</v>
      </c>
      <c r="L22" s="55"/>
      <c r="M22" s="56">
        <f>'[2]三菜'!L24</f>
        <v>2</v>
      </c>
      <c r="N22" s="56"/>
      <c r="O22" s="56"/>
      <c r="P22" s="56"/>
      <c r="Q22" s="55" t="str">
        <f>'[2]三菜'!N24</f>
        <v>肉絲</v>
      </c>
      <c r="R22" s="55"/>
      <c r="S22" s="56">
        <v>10</v>
      </c>
      <c r="T22" s="166"/>
      <c r="U22" s="60" t="s">
        <v>9</v>
      </c>
      <c r="V22" s="61" t="s">
        <v>147</v>
      </c>
      <c r="W22" s="59" t="str">
        <f>MID('[2]三菜'!$E$30,FIND("蔬",'[2]三菜'!$E$30,1)+4,3)</f>
        <v>1.7</v>
      </c>
    </row>
    <row r="23" spans="1:23" ht="27.75" customHeight="1">
      <c r="A23" s="76" t="s">
        <v>43</v>
      </c>
      <c r="B23" s="55"/>
      <c r="C23" s="53"/>
      <c r="D23" s="55"/>
      <c r="E23" s="55" t="str">
        <f>'[2]三菜'!E25</f>
        <v>小黃瓜</v>
      </c>
      <c r="F23" s="62"/>
      <c r="G23" s="56">
        <v>10</v>
      </c>
      <c r="H23" s="55" t="str">
        <f>'[2]三菜'!H25</f>
        <v>海帶結</v>
      </c>
      <c r="I23" s="62"/>
      <c r="J23" s="56">
        <v>20</v>
      </c>
      <c r="K23" s="55" t="str">
        <f>'[2]三菜'!K25</f>
        <v>木耳</v>
      </c>
      <c r="L23" s="62"/>
      <c r="M23" s="56">
        <v>2</v>
      </c>
      <c r="N23" s="56"/>
      <c r="O23" s="56"/>
      <c r="P23" s="56"/>
      <c r="Q23" s="55" t="str">
        <f>'[2]三菜'!N25</f>
        <v>豆腐切絲</v>
      </c>
      <c r="R23" s="62"/>
      <c r="S23" s="56">
        <v>10</v>
      </c>
      <c r="T23" s="166"/>
      <c r="U23" s="57" t="str">
        <f>'[2]三菜'!S24</f>
        <v>23.9 g</v>
      </c>
      <c r="V23" s="61" t="s">
        <v>148</v>
      </c>
      <c r="W23" s="59" t="str">
        <f>MID('[2]三菜'!$E$30,FIND("油",'[2]三菜'!$E$30,1)+9,3)</f>
        <v>2.6</v>
      </c>
    </row>
    <row r="24" spans="1:23" ht="27.75" customHeight="1">
      <c r="A24" s="169" t="s">
        <v>157</v>
      </c>
      <c r="B24" s="53"/>
      <c r="C24" s="53"/>
      <c r="D24" s="53"/>
      <c r="E24" s="55" t="str">
        <f>'[2]三菜'!E26</f>
        <v>青蔥段</v>
      </c>
      <c r="F24" s="62"/>
      <c r="G24" s="56">
        <v>1</v>
      </c>
      <c r="H24" s="55">
        <f>'[2]三菜'!H26</f>
        <v>0</v>
      </c>
      <c r="I24" s="62"/>
      <c r="J24" s="56">
        <f>'[2]三菜'!I26</f>
        <v>0</v>
      </c>
      <c r="K24" s="55" t="str">
        <f>'[2]三菜'!K26</f>
        <v>紅蘿蔔</v>
      </c>
      <c r="L24" s="62"/>
      <c r="M24" s="56">
        <v>2</v>
      </c>
      <c r="N24" s="56"/>
      <c r="O24" s="56"/>
      <c r="P24" s="56"/>
      <c r="Q24" s="55" t="str">
        <f>'[2]三菜'!N26</f>
        <v>木耳絲</v>
      </c>
      <c r="R24" s="62"/>
      <c r="S24" s="56">
        <f>'[2]三菜'!O26</f>
        <v>2</v>
      </c>
      <c r="T24" s="166"/>
      <c r="U24" s="60" t="s">
        <v>11</v>
      </c>
      <c r="V24" s="61" t="s">
        <v>150</v>
      </c>
      <c r="W24" s="59" t="str">
        <f>MID('[2]三菜'!$E$30,FIND("水",'[2]三菜'!$E$30,1)+4,3)</f>
        <v>0.0</v>
      </c>
    </row>
    <row r="25" spans="1:23" ht="27.75" customHeight="1">
      <c r="A25" s="169"/>
      <c r="B25" s="53"/>
      <c r="C25" s="53"/>
      <c r="D25" s="53"/>
      <c r="E25" s="55">
        <f>'[2]三菜'!E27</f>
        <v>0</v>
      </c>
      <c r="F25" s="62"/>
      <c r="G25" s="56">
        <f>'[2]三菜'!F27</f>
        <v>0</v>
      </c>
      <c r="H25" s="55">
        <f>'[2]三菜'!H27</f>
        <v>0</v>
      </c>
      <c r="I25" s="62"/>
      <c r="J25" s="56">
        <f>'[2]三菜'!I27</f>
        <v>0</v>
      </c>
      <c r="K25" s="55" t="str">
        <f>'[2]三菜'!K27</f>
        <v>角螺/非</v>
      </c>
      <c r="L25" s="62"/>
      <c r="M25" s="56">
        <v>1</v>
      </c>
      <c r="N25" s="56"/>
      <c r="O25" s="56"/>
      <c r="P25" s="56"/>
      <c r="Q25" s="55" t="str">
        <f>'[2]三菜'!N27</f>
        <v>紅蘿蔔絲</v>
      </c>
      <c r="R25" s="62"/>
      <c r="S25" s="56">
        <f>'[2]三菜'!O27</f>
        <v>2</v>
      </c>
      <c r="T25" s="166"/>
      <c r="U25" s="57" t="str">
        <f>'[2]三菜'!S25</f>
        <v>27.2 g</v>
      </c>
      <c r="V25" s="63" t="s">
        <v>151</v>
      </c>
      <c r="W25" s="59" t="str">
        <f>MID('[2]三菜'!$E$30,FIND("低",'[2]三菜'!$E$30,1)+6,3)</f>
        <v>0.0</v>
      </c>
    </row>
    <row r="26" spans="1:23" ht="27.75" customHeight="1">
      <c r="A26" s="64" t="s">
        <v>152</v>
      </c>
      <c r="B26" s="53"/>
      <c r="C26" s="62"/>
      <c r="D26" s="53"/>
      <c r="E26" s="55">
        <f>'[2]三菜'!E28</f>
        <v>0</v>
      </c>
      <c r="F26" s="62"/>
      <c r="G26" s="56">
        <f>'[2]三菜'!F28</f>
        <v>0</v>
      </c>
      <c r="H26" s="55">
        <f>'[2]三菜'!H28</f>
        <v>0</v>
      </c>
      <c r="I26" s="62"/>
      <c r="J26" s="56">
        <f>'[2]三菜'!I28</f>
        <v>0</v>
      </c>
      <c r="K26" s="55">
        <f>'[2]三菜'!K28</f>
        <v>0</v>
      </c>
      <c r="L26" s="62"/>
      <c r="M26" s="56">
        <f>'[2]三菜'!L28</f>
        <v>0</v>
      </c>
      <c r="N26" s="56"/>
      <c r="O26" s="56"/>
      <c r="P26" s="56"/>
      <c r="Q26" s="55">
        <f>'[2]三菜'!N28</f>
        <v>0</v>
      </c>
      <c r="R26" s="62"/>
      <c r="S26" s="56">
        <f>'[2]三菜'!O28</f>
        <v>0</v>
      </c>
      <c r="T26" s="166"/>
      <c r="U26" s="60" t="s">
        <v>153</v>
      </c>
      <c r="V26" s="65"/>
      <c r="W26" s="66"/>
    </row>
    <row r="27" spans="1:23" ht="27.75" customHeight="1">
      <c r="A27" s="77">
        <f>'[2]三菜'!B30</f>
        <v>680</v>
      </c>
      <c r="B27" s="62"/>
      <c r="C27" s="62"/>
      <c r="D27" s="55"/>
      <c r="E27" s="55">
        <f>'[2]三菜'!E29</f>
        <v>0</v>
      </c>
      <c r="F27" s="62"/>
      <c r="G27" s="56">
        <f>'[2]三菜'!F29</f>
        <v>0</v>
      </c>
      <c r="H27" s="55">
        <f>'[2]三菜'!H29</f>
        <v>0</v>
      </c>
      <c r="I27" s="62"/>
      <c r="J27" s="56">
        <f>'[2]三菜'!I29</f>
        <v>0</v>
      </c>
      <c r="K27" s="55">
        <f>'[2]三菜'!K29</f>
        <v>0</v>
      </c>
      <c r="L27" s="62"/>
      <c r="M27" s="56">
        <f>'[2]三菜'!L29</f>
        <v>0</v>
      </c>
      <c r="N27" s="56"/>
      <c r="O27" s="56"/>
      <c r="P27" s="56"/>
      <c r="Q27" s="55">
        <f>'[2]三菜'!N29</f>
        <v>0</v>
      </c>
      <c r="R27" s="62"/>
      <c r="S27" s="56">
        <f>'[2]三菜'!O29</f>
        <v>0</v>
      </c>
      <c r="T27" s="167"/>
      <c r="U27" s="57" t="str">
        <f>'[2]三菜'!S22</f>
        <v>681大卡</v>
      </c>
      <c r="V27" s="70"/>
      <c r="W27" s="66"/>
    </row>
    <row r="28" spans="1:23" ht="27.75" customHeight="1">
      <c r="A28" s="47">
        <f>'[2]三菜'!B31</f>
        <v>3</v>
      </c>
      <c r="B28" s="48" t="str">
        <f>'[2]三菜'!D31</f>
        <v>地瓜飯</v>
      </c>
      <c r="C28" s="48" t="s">
        <v>156</v>
      </c>
      <c r="D28" s="48"/>
      <c r="E28" s="48" t="str">
        <f>MID('[2]三菜'!E31,1,FIND("(",'[2]三菜'!E31,1)-1)</f>
        <v>日式咖哩雞</v>
      </c>
      <c r="F28" s="48" t="str">
        <f>MID('[2]三菜'!E31,FIND(")",'[2]三菜'!E31,1)-1,1)</f>
        <v>炒</v>
      </c>
      <c r="G28" s="48"/>
      <c r="H28" s="48" t="str">
        <f>MID('[2]三菜'!H31,1,FIND("(",'[2]三菜'!H31,1)-1)</f>
        <v>酥炸柳葉魚</v>
      </c>
      <c r="I28" s="48" t="str">
        <f>MID('[2]三菜'!H31,FIND(")",'[2]三菜'!H31,1)-1,1)</f>
        <v>炸</v>
      </c>
      <c r="J28" s="48"/>
      <c r="K28" s="48" t="str">
        <f>MID('[2]三菜'!K31,1,FIND("(",'[2]三菜'!K31,1)-1)</f>
        <v>越南河粉</v>
      </c>
      <c r="L28" s="48" t="str">
        <f>MID('[2]三菜'!K31,FIND(")",'[2]三菜'!K31,1)-1,1)</f>
        <v>炒</v>
      </c>
      <c r="M28" s="48"/>
      <c r="N28" s="48" t="s">
        <v>162</v>
      </c>
      <c r="O28" s="48" t="s">
        <v>168</v>
      </c>
      <c r="P28" s="48"/>
      <c r="Q28" s="48" t="str">
        <f>MID('[2]三菜'!N31,1,FIND("(",'[2]三菜'!N31,1)-1)</f>
        <v>白菜菇菇湯</v>
      </c>
      <c r="R28" s="48" t="str">
        <f>MID('[2]三菜'!N31,FIND(")",'[2]三菜'!N31,1)-1,1)</f>
        <v>煮</v>
      </c>
      <c r="S28" s="48"/>
      <c r="T28" s="165">
        <f>'[2]三菜'!Q31</f>
        <v>0</v>
      </c>
      <c r="U28" s="49" t="s">
        <v>10</v>
      </c>
      <c r="V28" s="50" t="s">
        <v>144</v>
      </c>
      <c r="W28" s="51" t="str">
        <f>MID('[2]三菜'!$E$39,FIND("全",'[2]三菜'!$E$39,1)+6,3)</f>
        <v>5.4</v>
      </c>
    </row>
    <row r="29" spans="1:23" ht="27.75" customHeight="1">
      <c r="A29" s="52" t="s">
        <v>145</v>
      </c>
      <c r="B29" s="55" t="s">
        <v>160</v>
      </c>
      <c r="C29" s="55"/>
      <c r="D29" s="55">
        <v>80</v>
      </c>
      <c r="E29" s="55" t="str">
        <f>'[2]三菜'!E32</f>
        <v>雞腿丁</v>
      </c>
      <c r="F29" s="55"/>
      <c r="G29" s="56">
        <v>80</v>
      </c>
      <c r="H29" s="53" t="str">
        <f>'[2]三菜'!H32</f>
        <v>柳葉魚/粉</v>
      </c>
      <c r="I29" s="53"/>
      <c r="J29" s="54">
        <v>60</v>
      </c>
      <c r="K29" s="55" t="str">
        <f>'[2]三菜'!K32</f>
        <v>高麗菜</v>
      </c>
      <c r="L29" s="55"/>
      <c r="M29" s="56">
        <v>30</v>
      </c>
      <c r="N29" s="56" t="s">
        <v>131</v>
      </c>
      <c r="O29" s="56"/>
      <c r="P29" s="56">
        <v>100</v>
      </c>
      <c r="Q29" s="53" t="str">
        <f>'[2]三菜'!N32</f>
        <v>大白菜</v>
      </c>
      <c r="R29" s="55"/>
      <c r="S29" s="56">
        <v>30</v>
      </c>
      <c r="T29" s="166"/>
      <c r="U29" s="57" t="str">
        <f>'[2]三菜'!S32</f>
        <v>84.3 g</v>
      </c>
      <c r="V29" s="58" t="s">
        <v>146</v>
      </c>
      <c r="W29" s="59" t="str">
        <f>MID('[2]三菜'!$E$39,FIND("豆",'[2]三菜'!$E$39,1)+6,3)</f>
        <v>2.6</v>
      </c>
    </row>
    <row r="30" spans="1:23" ht="27.75" customHeight="1">
      <c r="A30" s="52">
        <f>'[2]三菜'!B33</f>
        <v>8</v>
      </c>
      <c r="B30" s="55" t="s">
        <v>161</v>
      </c>
      <c r="C30" s="55"/>
      <c r="D30" s="55">
        <v>20</v>
      </c>
      <c r="E30" s="55" t="str">
        <f>'[2]三菜'!E33</f>
        <v>馬鈴薯/帶皮</v>
      </c>
      <c r="F30" s="55"/>
      <c r="G30" s="56">
        <v>10</v>
      </c>
      <c r="H30" s="53">
        <f>'[2]三菜'!H33</f>
        <v>0</v>
      </c>
      <c r="I30" s="53"/>
      <c r="J30" s="54">
        <f>'[2]三菜'!I33</f>
        <v>0</v>
      </c>
      <c r="K30" s="55" t="str">
        <f>'[2]三菜'!K33</f>
        <v>絞肉</v>
      </c>
      <c r="L30" s="55"/>
      <c r="M30" s="56">
        <v>10</v>
      </c>
      <c r="N30" s="56"/>
      <c r="O30" s="56"/>
      <c r="P30" s="56"/>
      <c r="Q30" s="53" t="str">
        <f>'[2]三菜'!N33</f>
        <v>金針菇</v>
      </c>
      <c r="R30" s="55"/>
      <c r="S30" s="56">
        <v>10</v>
      </c>
      <c r="T30" s="166"/>
      <c r="U30" s="60" t="s">
        <v>9</v>
      </c>
      <c r="V30" s="61" t="s">
        <v>147</v>
      </c>
      <c r="W30" s="59" t="str">
        <f>MID('[2]三菜'!$E$39,FIND("蔬",'[2]三菜'!$E$39,1)+4,3)</f>
        <v>0.7</v>
      </c>
    </row>
    <row r="31" spans="1:23" ht="27.75" customHeight="1">
      <c r="A31" s="52" t="s">
        <v>43</v>
      </c>
      <c r="B31" s="62"/>
      <c r="C31" s="62"/>
      <c r="D31" s="55"/>
      <c r="E31" s="55" t="str">
        <f>'[2]三菜'!E34</f>
        <v>紅蘿蔔</v>
      </c>
      <c r="F31" s="62"/>
      <c r="G31" s="56">
        <v>5</v>
      </c>
      <c r="H31" s="53">
        <f>'[2]三菜'!H34</f>
        <v>0</v>
      </c>
      <c r="I31" s="53"/>
      <c r="J31" s="54">
        <f>'[2]三菜'!I34</f>
        <v>0</v>
      </c>
      <c r="K31" s="55" t="str">
        <f>'[2]三菜'!K34</f>
        <v>寬粉</v>
      </c>
      <c r="L31" s="62"/>
      <c r="M31" s="56">
        <f>'[2]三菜'!L34</f>
        <v>5</v>
      </c>
      <c r="N31" s="56"/>
      <c r="O31" s="56"/>
      <c r="P31" s="56"/>
      <c r="Q31" s="53">
        <f>'[2]三菜'!N34</f>
        <v>0</v>
      </c>
      <c r="R31" s="62"/>
      <c r="S31" s="56">
        <f>'[2]三菜'!O34</f>
        <v>0</v>
      </c>
      <c r="T31" s="166"/>
      <c r="U31" s="57" t="str">
        <f>'[2]三菜'!S33</f>
        <v>18.1 g</v>
      </c>
      <c r="V31" s="61" t="s">
        <v>148</v>
      </c>
      <c r="W31" s="59" t="str">
        <f>MID('[2]三菜'!$E$39,FIND("油",'[2]三菜'!$E$39,1)+9,3)</f>
        <v>2.0</v>
      </c>
    </row>
    <row r="32" spans="1:23" ht="27.75" customHeight="1">
      <c r="A32" s="168" t="s">
        <v>158</v>
      </c>
      <c r="B32" s="62"/>
      <c r="C32" s="62"/>
      <c r="D32" s="55"/>
      <c r="E32" s="55">
        <f>'[2]三菜'!E35</f>
        <v>0</v>
      </c>
      <c r="F32" s="62"/>
      <c r="G32" s="56">
        <f>'[2]三菜'!F35</f>
        <v>0</v>
      </c>
      <c r="H32" s="53">
        <f>'[2]三菜'!H35</f>
        <v>0</v>
      </c>
      <c r="I32" s="53"/>
      <c r="J32" s="54">
        <f>'[2]三菜'!I35</f>
        <v>0</v>
      </c>
      <c r="K32" s="55" t="str">
        <f>'[2]三菜'!K35</f>
        <v>紅蘿蔔</v>
      </c>
      <c r="L32" s="62"/>
      <c r="M32" s="56">
        <f>'[2]三菜'!L35</f>
        <v>2</v>
      </c>
      <c r="N32" s="56"/>
      <c r="O32" s="56"/>
      <c r="P32" s="56"/>
      <c r="Q32" s="53">
        <f>'[2]三菜'!N35</f>
        <v>0</v>
      </c>
      <c r="R32" s="62"/>
      <c r="S32" s="56">
        <f>'[2]三菜'!O35</f>
        <v>0</v>
      </c>
      <c r="T32" s="166"/>
      <c r="U32" s="60" t="s">
        <v>11</v>
      </c>
      <c r="V32" s="61" t="s">
        <v>150</v>
      </c>
      <c r="W32" s="59" t="str">
        <f>MID('[2]三菜'!$E$39,FIND("水",'[2]三菜'!$E$39,1)+4,3)</f>
        <v>0.0</v>
      </c>
    </row>
    <row r="33" spans="1:23" ht="27.75" customHeight="1">
      <c r="A33" s="168"/>
      <c r="B33" s="62"/>
      <c r="C33" s="62"/>
      <c r="D33" s="55"/>
      <c r="E33" s="55">
        <f>'[2]三菜'!E36</f>
        <v>0</v>
      </c>
      <c r="F33" s="62"/>
      <c r="G33" s="56">
        <f>'[2]三菜'!F36</f>
        <v>0</v>
      </c>
      <c r="H33" s="53">
        <f>'[2]三菜'!H36</f>
        <v>0</v>
      </c>
      <c r="I33" s="62"/>
      <c r="J33" s="54">
        <f>'[2]三菜'!I36</f>
        <v>0</v>
      </c>
      <c r="K33" s="55" t="str">
        <f>'[2]三菜'!K36</f>
        <v>木耳絲</v>
      </c>
      <c r="L33" s="62"/>
      <c r="M33" s="56">
        <v>2</v>
      </c>
      <c r="N33" s="56"/>
      <c r="O33" s="56"/>
      <c r="P33" s="56"/>
      <c r="Q33" s="53">
        <f>'[2]三菜'!N36</f>
        <v>0</v>
      </c>
      <c r="R33" s="62"/>
      <c r="S33" s="56">
        <f>'[2]三菜'!O36</f>
        <v>0</v>
      </c>
      <c r="T33" s="166"/>
      <c r="U33" s="57" t="str">
        <f>'[2]三菜'!S34</f>
        <v>22.8 g</v>
      </c>
      <c r="V33" s="63" t="s">
        <v>151</v>
      </c>
      <c r="W33" s="59" t="str">
        <f>MID('[2]三菜'!$E$39,FIND("低",'[2]三菜'!$E$39,1)+6,3)</f>
        <v>0.0</v>
      </c>
    </row>
    <row r="34" spans="1:23" ht="27.75" customHeight="1">
      <c r="A34" s="64" t="s">
        <v>152</v>
      </c>
      <c r="B34" s="62"/>
      <c r="C34" s="62"/>
      <c r="D34" s="55"/>
      <c r="E34" s="55">
        <f>'[2]三菜'!E37</f>
        <v>0</v>
      </c>
      <c r="F34" s="62"/>
      <c r="G34" s="56">
        <f>'[2]三菜'!F37</f>
        <v>0</v>
      </c>
      <c r="H34" s="53">
        <f>'[2]三菜'!H37</f>
        <v>0</v>
      </c>
      <c r="I34" s="62"/>
      <c r="J34" s="54">
        <f>'[2]三菜'!I37</f>
        <v>0</v>
      </c>
      <c r="K34" s="55">
        <f>'[2]三菜'!K37</f>
        <v>0</v>
      </c>
      <c r="L34" s="62"/>
      <c r="M34" s="56">
        <f>'[2]三菜'!L37</f>
        <v>0</v>
      </c>
      <c r="N34" s="56"/>
      <c r="O34" s="56"/>
      <c r="P34" s="56"/>
      <c r="Q34" s="53">
        <f>'[2]三菜'!N37</f>
        <v>0</v>
      </c>
      <c r="R34" s="62"/>
      <c r="S34" s="56">
        <f>'[2]三菜'!O37</f>
        <v>0</v>
      </c>
      <c r="T34" s="166"/>
      <c r="U34" s="60" t="s">
        <v>153</v>
      </c>
      <c r="V34" s="65"/>
      <c r="W34" s="66"/>
    </row>
    <row r="35" spans="1:23" ht="27.75" customHeight="1">
      <c r="A35" s="72">
        <f>'[2]三菜'!B39</f>
        <v>680</v>
      </c>
      <c r="B35" s="62"/>
      <c r="C35" s="62"/>
      <c r="D35" s="55"/>
      <c r="E35" s="55">
        <f>'[2]三菜'!E38</f>
        <v>0</v>
      </c>
      <c r="F35" s="62"/>
      <c r="G35" s="56">
        <f>'[2]三菜'!F38</f>
        <v>0</v>
      </c>
      <c r="H35" s="53">
        <f>'[2]三菜'!H38</f>
        <v>0</v>
      </c>
      <c r="I35" s="62"/>
      <c r="J35" s="54">
        <f>'[2]三菜'!I38</f>
        <v>0</v>
      </c>
      <c r="K35" s="55">
        <f>'[2]三菜'!K38</f>
        <v>0</v>
      </c>
      <c r="L35" s="62"/>
      <c r="M35" s="56">
        <f>'[2]三菜'!L38</f>
        <v>0</v>
      </c>
      <c r="N35" s="56"/>
      <c r="O35" s="56"/>
      <c r="P35" s="56"/>
      <c r="Q35" s="53">
        <f>'[2]三菜'!N38</f>
        <v>0</v>
      </c>
      <c r="R35" s="62"/>
      <c r="S35" s="56">
        <f>'[2]三菜'!O38</f>
        <v>0</v>
      </c>
      <c r="T35" s="167"/>
      <c r="U35" s="57" t="str">
        <f>'[2]三菜'!S31</f>
        <v>606大卡</v>
      </c>
      <c r="V35" s="73"/>
      <c r="W35" s="66"/>
    </row>
    <row r="36" spans="1:23" ht="27.75" customHeight="1">
      <c r="A36" s="47">
        <f>'[2]三菜'!B40</f>
        <v>3</v>
      </c>
      <c r="B36" s="48" t="s">
        <v>169</v>
      </c>
      <c r="C36" s="48" t="s">
        <v>154</v>
      </c>
      <c r="D36" s="48" t="s">
        <v>143</v>
      </c>
      <c r="E36" s="48" t="str">
        <f>MID('[2]三菜'!E40,1,FIND("(",'[2]三菜'!E40,1)-1)</f>
        <v>香滷雞腿</v>
      </c>
      <c r="F36" s="48" t="str">
        <f>MID('[2]三菜'!E40,FIND(")",'[2]三菜'!E40,1)-1,1)</f>
        <v>滷</v>
      </c>
      <c r="G36" s="48"/>
      <c r="H36" s="48" t="str">
        <f>MID('[2]三菜'!H40,1,FIND("(",'[2]三菜'!H40,1)-1)</f>
        <v>醬燒豆腐</v>
      </c>
      <c r="I36" s="48" t="str">
        <f>MID('[2]三菜'!H40,FIND(")",'[2]三菜'!H40,1)-1,1)</f>
        <v>炒</v>
      </c>
      <c r="J36" s="48"/>
      <c r="K36" s="48" t="str">
        <f>MID('[2]三菜'!K40,1,FIND("(",'[2]三菜'!K40,1)-1)</f>
        <v>銀絲卷</v>
      </c>
      <c r="L36" s="48" t="str">
        <f>MID('[2]三菜'!K40,FIND(")",'[2]三菜'!K40,1)-1,1)</f>
        <v>蒸</v>
      </c>
      <c r="M36" s="48"/>
      <c r="N36" s="48" t="s">
        <v>162</v>
      </c>
      <c r="O36" s="48" t="s">
        <v>168</v>
      </c>
      <c r="P36" s="48" t="s">
        <v>143</v>
      </c>
      <c r="Q36" s="48" t="str">
        <f>MID('[2]三菜'!N40,1,FIND("(",'[2]三菜'!N40,1)-1)</f>
        <v>筍片排骨湯</v>
      </c>
      <c r="R36" s="48" t="str">
        <f>MID('[2]三菜'!N40,FIND(")",'[2]三菜'!N40,1)-1,1)</f>
        <v>煮</v>
      </c>
      <c r="S36" s="48"/>
      <c r="T36" s="165">
        <f>'[2]三菜'!Q40</f>
        <v>0</v>
      </c>
      <c r="U36" s="49" t="s">
        <v>10</v>
      </c>
      <c r="V36" s="50" t="s">
        <v>144</v>
      </c>
      <c r="W36" s="51" t="str">
        <f>MID('[2]三菜'!$E$48,FIND("全",'[2]三菜'!$E$48,1)+6,3)</f>
        <v>10.</v>
      </c>
    </row>
    <row r="37" spans="1:23" ht="27.75" customHeight="1">
      <c r="A37" s="52" t="s">
        <v>145</v>
      </c>
      <c r="B37" s="53" t="s">
        <v>160</v>
      </c>
      <c r="C37" s="53"/>
      <c r="D37" s="54">
        <v>100</v>
      </c>
      <c r="E37" s="55" t="str">
        <f>'[2]三菜'!E41</f>
        <v>棒棒腿D6</v>
      </c>
      <c r="F37" s="53"/>
      <c r="G37" s="56">
        <v>120</v>
      </c>
      <c r="H37" s="53" t="str">
        <f>'[2]三菜'!H41</f>
        <v>白干盤4.5K</v>
      </c>
      <c r="I37" s="55"/>
      <c r="J37" s="54">
        <v>70</v>
      </c>
      <c r="K37" s="55" t="str">
        <f>'[2]三菜'!K41</f>
        <v>迷你銀絲卷</v>
      </c>
      <c r="L37" s="53"/>
      <c r="M37" s="56">
        <v>40</v>
      </c>
      <c r="N37" s="56" t="s">
        <v>130</v>
      </c>
      <c r="O37" s="56"/>
      <c r="P37" s="56">
        <v>100</v>
      </c>
      <c r="Q37" s="78" t="str">
        <f>'[2]三菜'!N41</f>
        <v>竹筍片/醃製</v>
      </c>
      <c r="R37" s="55"/>
      <c r="S37" s="56">
        <v>30</v>
      </c>
      <c r="T37" s="166"/>
      <c r="U37" s="57" t="str">
        <f>'[2]三菜'!S41</f>
        <v>131.0 g</v>
      </c>
      <c r="V37" s="58" t="s">
        <v>146</v>
      </c>
      <c r="W37" s="59" t="str">
        <f>MID('[2]三菜'!$E$48,FIND("豆",'[2]三菜'!$E$48,1)+6,3)</f>
        <v>2.8</v>
      </c>
    </row>
    <row r="38" spans="1:23" ht="27.75" customHeight="1">
      <c r="A38" s="52">
        <f>'[2]三菜'!B42</f>
        <v>9</v>
      </c>
      <c r="B38" s="53"/>
      <c r="C38" s="53"/>
      <c r="D38" s="53"/>
      <c r="E38" s="55">
        <f>'[2]三菜'!E42</f>
        <v>0</v>
      </c>
      <c r="F38" s="53"/>
      <c r="G38" s="56">
        <f>'[2]三菜'!F42</f>
        <v>0</v>
      </c>
      <c r="H38" s="53" t="str">
        <f>'[2]三菜'!H42</f>
        <v>三色丁</v>
      </c>
      <c r="I38" s="55"/>
      <c r="J38" s="54">
        <v>10</v>
      </c>
      <c r="K38" s="55">
        <f>'[2]三菜'!K42</f>
        <v>0</v>
      </c>
      <c r="L38" s="53"/>
      <c r="M38" s="79">
        <f>'[2]三菜'!L42</f>
        <v>0</v>
      </c>
      <c r="N38" s="98"/>
      <c r="O38" s="98"/>
      <c r="P38" s="98"/>
      <c r="Q38" s="80" t="str">
        <f>'[2]三菜'!N42</f>
        <v>中排骨</v>
      </c>
      <c r="R38" s="81"/>
      <c r="S38" s="56">
        <v>10</v>
      </c>
      <c r="T38" s="166"/>
      <c r="U38" s="60" t="s">
        <v>9</v>
      </c>
      <c r="V38" s="61" t="s">
        <v>147</v>
      </c>
      <c r="W38" s="59" t="str">
        <f>MID('[2]三菜'!$E$48,FIND("蔬",'[2]三菜'!$E$48,1)+4,3)</f>
        <v>0.7</v>
      </c>
    </row>
    <row r="39" spans="1:23" ht="27.75" customHeight="1">
      <c r="A39" s="52" t="s">
        <v>43</v>
      </c>
      <c r="B39" s="53"/>
      <c r="C39" s="53"/>
      <c r="D39" s="53"/>
      <c r="E39" s="55">
        <f>'[2]三菜'!E43</f>
        <v>0</v>
      </c>
      <c r="F39" s="53"/>
      <c r="G39" s="56">
        <f>'[2]三菜'!F43</f>
        <v>0</v>
      </c>
      <c r="H39" s="53" t="str">
        <f>'[2]三菜'!H43</f>
        <v>絞肉</v>
      </c>
      <c r="I39" s="62"/>
      <c r="J39" s="54">
        <v>10</v>
      </c>
      <c r="K39" s="55">
        <f>'[2]三菜'!K43</f>
        <v>0</v>
      </c>
      <c r="L39" s="53"/>
      <c r="M39" s="79">
        <f>'[2]三菜'!L43</f>
        <v>0</v>
      </c>
      <c r="N39" s="98"/>
      <c r="O39" s="98"/>
      <c r="P39" s="98"/>
      <c r="Q39" s="80">
        <f>'[2]三菜'!N43</f>
        <v>0</v>
      </c>
      <c r="R39" s="81"/>
      <c r="S39" s="56">
        <f>'[2]三菜'!O43</f>
        <v>0</v>
      </c>
      <c r="T39" s="166"/>
      <c r="U39" s="57" t="str">
        <f>'[2]三菜'!S42</f>
        <v>25.4 g</v>
      </c>
      <c r="V39" s="61" t="s">
        <v>148</v>
      </c>
      <c r="W39" s="59" t="str">
        <f>MID('[2]三菜'!$E$48,FIND("油",'[2]三菜'!$E$48,1)+9,3)</f>
        <v>2.6</v>
      </c>
    </row>
    <row r="40" spans="1:23" ht="27.75" customHeight="1">
      <c r="A40" s="168" t="s">
        <v>159</v>
      </c>
      <c r="B40" s="53"/>
      <c r="C40" s="53"/>
      <c r="D40" s="53"/>
      <c r="E40" s="55">
        <f>'[2]三菜'!E44</f>
        <v>0</v>
      </c>
      <c r="F40" s="53"/>
      <c r="G40" s="56">
        <f>'[2]三菜'!F44</f>
        <v>0</v>
      </c>
      <c r="H40" s="53">
        <f>'[2]三菜'!H44</f>
        <v>0</v>
      </c>
      <c r="I40" s="62"/>
      <c r="J40" s="54">
        <f>'[2]三菜'!I44</f>
        <v>0</v>
      </c>
      <c r="K40" s="55">
        <f>'[2]三菜'!K44</f>
        <v>0</v>
      </c>
      <c r="L40" s="53"/>
      <c r="M40" s="79">
        <f>'[2]三菜'!L44</f>
        <v>0</v>
      </c>
      <c r="N40" s="98"/>
      <c r="O40" s="98"/>
      <c r="P40" s="98"/>
      <c r="Q40" s="80">
        <f>'[2]三菜'!N44</f>
        <v>0</v>
      </c>
      <c r="R40" s="81"/>
      <c r="S40" s="56">
        <f>'[2]三菜'!O44</f>
        <v>0</v>
      </c>
      <c r="T40" s="166"/>
      <c r="U40" s="60" t="s">
        <v>11</v>
      </c>
      <c r="V40" s="61" t="s">
        <v>150</v>
      </c>
      <c r="W40" s="59" t="str">
        <f>MID('[2]三菜'!$E$48,FIND("水",'[2]三菜'!$E$48,1)+4,3)</f>
        <v>0.0</v>
      </c>
    </row>
    <row r="41" spans="1:23" ht="27.75" customHeight="1">
      <c r="A41" s="168"/>
      <c r="B41" s="62"/>
      <c r="C41" s="62"/>
      <c r="D41" s="55"/>
      <c r="E41" s="55">
        <f>'[2]三菜'!E45</f>
        <v>0</v>
      </c>
      <c r="F41" s="62"/>
      <c r="G41" s="56">
        <f>'[2]三菜'!F45</f>
        <v>0</v>
      </c>
      <c r="H41" s="53">
        <f>'[2]三菜'!H45</f>
        <v>0</v>
      </c>
      <c r="I41" s="62"/>
      <c r="J41" s="54">
        <f>'[2]三菜'!I45</f>
        <v>0</v>
      </c>
      <c r="K41" s="55">
        <f>'[2]三菜'!K45</f>
        <v>0</v>
      </c>
      <c r="L41" s="62"/>
      <c r="M41" s="79">
        <f>'[2]三菜'!L45</f>
        <v>0</v>
      </c>
      <c r="N41" s="98"/>
      <c r="O41" s="98"/>
      <c r="P41" s="98"/>
      <c r="Q41" s="80">
        <f>'[2]三菜'!N45</f>
        <v>0</v>
      </c>
      <c r="R41" s="82"/>
      <c r="S41" s="56">
        <f>'[2]三菜'!O45</f>
        <v>0</v>
      </c>
      <c r="T41" s="166"/>
      <c r="U41" s="57" t="str">
        <f>'[2]三菜'!S43</f>
        <v>35.0 g</v>
      </c>
      <c r="V41" s="63" t="s">
        <v>151</v>
      </c>
      <c r="W41" s="59" t="str">
        <f>MID('[2]三菜'!$E$48,FIND("低",'[2]三菜'!$E$48,1)+6,3)</f>
        <v>0.0</v>
      </c>
    </row>
    <row r="42" spans="1:23" ht="27.75" customHeight="1">
      <c r="A42" s="64" t="s">
        <v>152</v>
      </c>
      <c r="B42" s="62"/>
      <c r="C42" s="62"/>
      <c r="D42" s="55"/>
      <c r="E42" s="55">
        <f>'[2]三菜'!E46</f>
        <v>0</v>
      </c>
      <c r="F42" s="62"/>
      <c r="G42" s="56">
        <f>'[2]三菜'!F46</f>
        <v>0</v>
      </c>
      <c r="H42" s="53">
        <f>'[2]三菜'!H46</f>
        <v>0</v>
      </c>
      <c r="I42" s="62"/>
      <c r="J42" s="54">
        <f>'[2]三菜'!I46</f>
        <v>0</v>
      </c>
      <c r="K42" s="55">
        <f>'[2]三菜'!K46</f>
        <v>0</v>
      </c>
      <c r="L42" s="62"/>
      <c r="M42" s="79">
        <f>'[2]三菜'!L46</f>
        <v>0</v>
      </c>
      <c r="N42" s="98"/>
      <c r="O42" s="98"/>
      <c r="P42" s="98"/>
      <c r="Q42" s="80">
        <f>'[2]三菜'!N46</f>
        <v>0</v>
      </c>
      <c r="R42" s="82"/>
      <c r="S42" s="56">
        <f>'[2]三菜'!O46</f>
        <v>0</v>
      </c>
      <c r="T42" s="166"/>
      <c r="U42" s="60" t="s">
        <v>153</v>
      </c>
      <c r="V42" s="65"/>
      <c r="W42" s="66"/>
    </row>
    <row r="43" spans="1:23" ht="27.75" customHeight="1" thickBot="1">
      <c r="A43" s="83">
        <f>'[2]三菜'!B48</f>
        <v>680</v>
      </c>
      <c r="B43" s="84"/>
      <c r="C43" s="84"/>
      <c r="D43" s="85"/>
      <c r="E43" s="86">
        <f>'[2]三菜'!E47</f>
        <v>0</v>
      </c>
      <c r="F43" s="87"/>
      <c r="G43" s="88">
        <f>'[2]三菜'!F47</f>
        <v>0</v>
      </c>
      <c r="H43" s="89">
        <f>'[2]三菜'!H47</f>
        <v>0</v>
      </c>
      <c r="I43" s="87"/>
      <c r="J43" s="90">
        <f>'[2]三菜'!I47</f>
        <v>0</v>
      </c>
      <c r="K43" s="86">
        <f>'[2]三菜'!K47</f>
        <v>0</v>
      </c>
      <c r="L43" s="87"/>
      <c r="M43" s="91">
        <f>'[2]三菜'!L47</f>
        <v>0</v>
      </c>
      <c r="N43" s="99"/>
      <c r="O43" s="99"/>
      <c r="P43" s="99"/>
      <c r="Q43" s="92">
        <f>'[2]三菜'!N47</f>
        <v>0</v>
      </c>
      <c r="R43" s="93"/>
      <c r="S43" s="88">
        <f>'[2]三菜'!O47</f>
        <v>0</v>
      </c>
      <c r="T43" s="170"/>
      <c r="U43" s="94" t="str">
        <f>'[2]三菜'!S40</f>
        <v>915大卡</v>
      </c>
      <c r="V43" s="95"/>
      <c r="W43" s="96"/>
    </row>
  </sheetData>
  <sheetProtection/>
  <mergeCells count="11">
    <mergeCell ref="T28:T35"/>
    <mergeCell ref="A32:A33"/>
    <mergeCell ref="T36:T43"/>
    <mergeCell ref="A40:A41"/>
    <mergeCell ref="A1:W1"/>
    <mergeCell ref="T4:T11"/>
    <mergeCell ref="A8:A9"/>
    <mergeCell ref="T12:T19"/>
    <mergeCell ref="A16:A17"/>
    <mergeCell ref="T20:T27"/>
    <mergeCell ref="A24:A2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showZeros="0" zoomScalePageLayoutView="0" workbookViewId="0" topLeftCell="A1">
      <selection activeCell="A1" sqref="A1:W1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6" width="10.625" style="0" customWidth="1"/>
    <col min="17" max="17" width="18.50390625" style="0" customWidth="1"/>
    <col min="18" max="18" width="5.625" style="0" customWidth="1"/>
    <col min="19" max="19" width="10.625" style="0" customWidth="1"/>
    <col min="21" max="21" width="12.00390625" style="0" bestFit="1" customWidth="1"/>
    <col min="22" max="22" width="14.625" style="0" bestFit="1" customWidth="1"/>
    <col min="23" max="23" width="8.875" style="0" customWidth="1"/>
  </cols>
  <sheetData>
    <row r="1" spans="1:23" ht="33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 thickBot="1">
      <c r="A2" s="30" t="s">
        <v>132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4"/>
      <c r="U2" s="35"/>
      <c r="V2" s="36"/>
      <c r="W2" s="37"/>
    </row>
    <row r="3" spans="1:23" ht="27.75" customHeight="1">
      <c r="A3" s="38" t="s">
        <v>133</v>
      </c>
      <c r="B3" s="39" t="s">
        <v>134</v>
      </c>
      <c r="C3" s="40" t="s">
        <v>135</v>
      </c>
      <c r="D3" s="41"/>
      <c r="E3" s="39" t="s">
        <v>136</v>
      </c>
      <c r="F3" s="40" t="s">
        <v>135</v>
      </c>
      <c r="G3" s="41"/>
      <c r="H3" s="39" t="s">
        <v>137</v>
      </c>
      <c r="I3" s="40" t="s">
        <v>135</v>
      </c>
      <c r="J3" s="41"/>
      <c r="K3" s="39" t="s">
        <v>137</v>
      </c>
      <c r="L3" s="40" t="s">
        <v>135</v>
      </c>
      <c r="M3" s="41"/>
      <c r="N3" s="97" t="s">
        <v>162</v>
      </c>
      <c r="O3" s="97"/>
      <c r="P3" s="97"/>
      <c r="Q3" s="42" t="s">
        <v>138</v>
      </c>
      <c r="R3" s="40" t="s">
        <v>135</v>
      </c>
      <c r="S3" s="43"/>
      <c r="T3" s="38" t="s">
        <v>139</v>
      </c>
      <c r="U3" s="44" t="s">
        <v>140</v>
      </c>
      <c r="V3" s="45" t="s">
        <v>141</v>
      </c>
      <c r="W3" s="46" t="s">
        <v>142</v>
      </c>
    </row>
    <row r="4" spans="1:23" ht="27.75" customHeight="1">
      <c r="A4" s="47">
        <f>'[3]三菜'!B4</f>
        <v>3</v>
      </c>
      <c r="B4" s="48" t="s">
        <v>169</v>
      </c>
      <c r="C4" s="48" t="s">
        <v>154</v>
      </c>
      <c r="D4" s="48" t="s">
        <v>143</v>
      </c>
      <c r="E4" s="48" t="str">
        <f>MID('[3]三菜'!E4,1,FIND("(",'[3]三菜'!E4,1)-1)</f>
        <v>京都排骨</v>
      </c>
      <c r="F4" s="48" t="str">
        <f>MID('[3]三菜'!E4,FIND(")",'[3]三菜'!E4,1)-1,1)</f>
        <v>煮</v>
      </c>
      <c r="G4" s="48" t="s">
        <v>143</v>
      </c>
      <c r="H4" s="48" t="str">
        <f>MID('[3]三菜'!H4,1,FIND("(",'[3]三菜'!H4,1)-1)</f>
        <v>玉米炒蛋</v>
      </c>
      <c r="I4" s="48" t="str">
        <f>MID('[3]三菜'!H4,FIND(")",'[3]三菜'!H4,1)-1,1)</f>
        <v>煮</v>
      </c>
      <c r="J4" s="48" t="s">
        <v>143</v>
      </c>
      <c r="K4" s="48" t="s">
        <v>193</v>
      </c>
      <c r="L4" s="48" t="s">
        <v>179</v>
      </c>
      <c r="M4" s="48" t="s">
        <v>143</v>
      </c>
      <c r="N4" s="48" t="s">
        <v>162</v>
      </c>
      <c r="O4" s="48" t="s">
        <v>168</v>
      </c>
      <c r="P4" s="48" t="s">
        <v>143</v>
      </c>
      <c r="Q4" s="48" t="str">
        <f>MID('[3]三菜'!N4,1,FIND("(",'[3]三菜'!N4,1)-1)</f>
        <v>紫菜蛋花湯</v>
      </c>
      <c r="R4" s="48" t="str">
        <f>MID('[3]三菜'!N4,FIND(")",'[3]三菜'!N4,1)-1,1)</f>
        <v>煮</v>
      </c>
      <c r="S4" s="48" t="s">
        <v>143</v>
      </c>
      <c r="T4" s="165">
        <f>'[3]三菜'!Q4</f>
        <v>0</v>
      </c>
      <c r="U4" s="49" t="s">
        <v>10</v>
      </c>
      <c r="V4" s="50" t="s">
        <v>144</v>
      </c>
      <c r="W4" s="51" t="str">
        <f>MID('[3]三菜'!$E$12,FIND("全",'[3]三菜'!$E$12,1)+6,3)</f>
        <v>4.4</v>
      </c>
    </row>
    <row r="5" spans="1:23" ht="27.75" customHeight="1">
      <c r="A5" s="52" t="s">
        <v>145</v>
      </c>
      <c r="B5" s="53" t="s">
        <v>160</v>
      </c>
      <c r="C5" s="53"/>
      <c r="D5" s="54">
        <v>100</v>
      </c>
      <c r="E5" s="55" t="str">
        <f>'[3]三菜'!E5</f>
        <v>前排切丁CAS</v>
      </c>
      <c r="F5" s="53"/>
      <c r="G5" s="56">
        <v>70</v>
      </c>
      <c r="H5" s="55" t="str">
        <f>'[3]三菜'!H5</f>
        <v>全蛋液</v>
      </c>
      <c r="I5" s="55"/>
      <c r="J5" s="56">
        <v>40</v>
      </c>
      <c r="K5" s="53" t="s">
        <v>164</v>
      </c>
      <c r="L5" s="53"/>
      <c r="M5" s="53">
        <v>30</v>
      </c>
      <c r="N5" s="56" t="s">
        <v>130</v>
      </c>
      <c r="O5" s="56"/>
      <c r="P5" s="56">
        <v>100</v>
      </c>
      <c r="Q5" s="53" t="str">
        <f>'[3]三菜'!N5</f>
        <v>全蛋液</v>
      </c>
      <c r="R5" s="55"/>
      <c r="S5" s="56">
        <v>15</v>
      </c>
      <c r="T5" s="166"/>
      <c r="U5" s="57" t="str">
        <f>'[3]三菜'!S5</f>
        <v>67.4 g</v>
      </c>
      <c r="V5" s="58" t="s">
        <v>146</v>
      </c>
      <c r="W5" s="59" t="str">
        <f>MID('[3]三菜'!$E$12,FIND("豆",'[3]三菜'!$E$12,1)+6,3)</f>
        <v>4.0</v>
      </c>
    </row>
    <row r="6" spans="1:23" ht="27.75" customHeight="1">
      <c r="A6" s="52">
        <f>'[3]三菜'!B6</f>
        <v>12</v>
      </c>
      <c r="B6" s="53"/>
      <c r="C6" s="53"/>
      <c r="D6" s="53"/>
      <c r="E6" s="55" t="str">
        <f>'[3]三菜'!E6</f>
        <v>洋蔥/完整</v>
      </c>
      <c r="F6" s="53"/>
      <c r="G6" s="56">
        <v>20</v>
      </c>
      <c r="H6" s="55" t="str">
        <f>'[3]三菜'!H6</f>
        <v>玉米粒</v>
      </c>
      <c r="I6" s="55"/>
      <c r="J6" s="56">
        <v>35</v>
      </c>
      <c r="K6" s="53" t="s">
        <v>171</v>
      </c>
      <c r="L6" s="53"/>
      <c r="M6" s="53">
        <v>20</v>
      </c>
      <c r="N6" s="56"/>
      <c r="O6" s="56"/>
      <c r="P6" s="56"/>
      <c r="Q6" s="53" t="str">
        <f>'[3]三菜'!N6</f>
        <v>紫菜</v>
      </c>
      <c r="R6" s="55"/>
      <c r="S6" s="56">
        <v>5</v>
      </c>
      <c r="T6" s="166"/>
      <c r="U6" s="60" t="s">
        <v>9</v>
      </c>
      <c r="V6" s="61" t="s">
        <v>147</v>
      </c>
      <c r="W6" s="59" t="str">
        <f>MID('[3]三菜'!$E$12,FIND("蔬",'[3]三菜'!$E$12,1)+4,3)</f>
        <v>0.6</v>
      </c>
    </row>
    <row r="7" spans="1:23" ht="27.75" customHeight="1">
      <c r="A7" s="52" t="s">
        <v>43</v>
      </c>
      <c r="B7" s="53"/>
      <c r="C7" s="53"/>
      <c r="D7" s="53"/>
      <c r="E7" s="55">
        <f>'[3]三菜'!E7</f>
        <v>0</v>
      </c>
      <c r="F7" s="62"/>
      <c r="G7" s="56">
        <f>'[3]三菜'!F7</f>
        <v>0</v>
      </c>
      <c r="H7" s="55" t="str">
        <f>'[3]三菜'!H7</f>
        <v>三色丁</v>
      </c>
      <c r="I7" s="62"/>
      <c r="J7" s="56">
        <v>5</v>
      </c>
      <c r="K7" s="53" t="s">
        <v>165</v>
      </c>
      <c r="L7" s="53"/>
      <c r="M7" s="53">
        <v>10</v>
      </c>
      <c r="N7" s="56"/>
      <c r="O7" s="56"/>
      <c r="P7" s="56"/>
      <c r="Q7" s="53">
        <f>'[3]三菜'!N7</f>
        <v>0</v>
      </c>
      <c r="R7" s="62"/>
      <c r="S7" s="56">
        <f>'[3]三菜'!O7</f>
        <v>0</v>
      </c>
      <c r="T7" s="166"/>
      <c r="U7" s="57" t="str">
        <f>'[3]三菜'!S6</f>
        <v>32.8 g</v>
      </c>
      <c r="V7" s="61" t="s">
        <v>148</v>
      </c>
      <c r="W7" s="59" t="str">
        <f>MID('[3]三菜'!$E$12,FIND("油",'[3]三菜'!$E$12,1)+9,3)</f>
        <v>2.6</v>
      </c>
    </row>
    <row r="8" spans="1:23" ht="27.75" customHeight="1">
      <c r="A8" s="168" t="s">
        <v>149</v>
      </c>
      <c r="B8" s="53"/>
      <c r="C8" s="53"/>
      <c r="D8" s="53"/>
      <c r="E8" s="55">
        <f>'[3]三菜'!E8</f>
        <v>0</v>
      </c>
      <c r="F8" s="62"/>
      <c r="G8" s="56">
        <f>'[3]三菜'!F8</f>
        <v>0</v>
      </c>
      <c r="H8" s="55">
        <f>'[3]三菜'!H8</f>
        <v>0</v>
      </c>
      <c r="I8" s="62"/>
      <c r="J8" s="56">
        <f>'[3]三菜'!I8</f>
        <v>0</v>
      </c>
      <c r="K8" s="53" t="s">
        <v>172</v>
      </c>
      <c r="L8" s="53"/>
      <c r="M8" s="53">
        <v>1</v>
      </c>
      <c r="N8" s="56"/>
      <c r="O8" s="56"/>
      <c r="P8" s="56"/>
      <c r="Q8" s="53">
        <f>'[3]三菜'!N8</f>
        <v>0</v>
      </c>
      <c r="R8" s="62"/>
      <c r="S8" s="56">
        <f>'[3]三菜'!O8</f>
        <v>0</v>
      </c>
      <c r="T8" s="166"/>
      <c r="U8" s="60" t="s">
        <v>11</v>
      </c>
      <c r="V8" s="61" t="s">
        <v>150</v>
      </c>
      <c r="W8" s="59" t="str">
        <f>MID('[3]三菜'!$E$12,FIND("水",'[3]三菜'!$E$12,1)+4,3)</f>
        <v>0.0</v>
      </c>
    </row>
    <row r="9" spans="1:23" ht="27.75" customHeight="1">
      <c r="A9" s="168"/>
      <c r="B9" s="53"/>
      <c r="C9" s="53"/>
      <c r="D9" s="54"/>
      <c r="E9" s="55">
        <f>'[3]三菜'!E9</f>
        <v>0</v>
      </c>
      <c r="F9" s="62"/>
      <c r="G9" s="56">
        <f>'[3]三菜'!F9</f>
        <v>0</v>
      </c>
      <c r="H9" s="55">
        <f>'[3]三菜'!H9</f>
        <v>0</v>
      </c>
      <c r="I9" s="62"/>
      <c r="J9" s="56">
        <f>'[3]三菜'!I9</f>
        <v>0</v>
      </c>
      <c r="K9" s="53">
        <f>'[3]三菜'!K9</f>
        <v>0</v>
      </c>
      <c r="L9" s="62"/>
      <c r="M9" s="56">
        <f>'[3]三菜'!L9</f>
        <v>0</v>
      </c>
      <c r="N9" s="56"/>
      <c r="O9" s="56"/>
      <c r="P9" s="56"/>
      <c r="Q9" s="53">
        <f>'[3]三菜'!N9</f>
        <v>0</v>
      </c>
      <c r="R9" s="62"/>
      <c r="S9" s="56">
        <f>'[3]三菜'!O9</f>
        <v>0</v>
      </c>
      <c r="T9" s="166"/>
      <c r="U9" s="57" t="str">
        <f>'[3]三菜'!S7</f>
        <v>36.9 g</v>
      </c>
      <c r="V9" s="63" t="s">
        <v>151</v>
      </c>
      <c r="W9" s="59" t="str">
        <f>MID('[3]三菜'!$E$12,FIND("低",'[3]三菜'!$E$12,1)+6,3)</f>
        <v>0.0</v>
      </c>
    </row>
    <row r="10" spans="1:23" ht="27.75" customHeight="1">
      <c r="A10" s="64" t="s">
        <v>152</v>
      </c>
      <c r="B10" s="53">
        <f>'[2]三菜'!E10</f>
        <v>0</v>
      </c>
      <c r="C10" s="62"/>
      <c r="D10" s="54">
        <f>'[2]三菜'!F10</f>
        <v>0</v>
      </c>
      <c r="E10" s="55">
        <f>'[3]三菜'!E10</f>
        <v>0</v>
      </c>
      <c r="F10" s="62"/>
      <c r="G10" s="56">
        <f>'[3]三菜'!F10</f>
        <v>0</v>
      </c>
      <c r="H10" s="55">
        <f>'[3]三菜'!H10</f>
        <v>0</v>
      </c>
      <c r="I10" s="62"/>
      <c r="J10" s="56">
        <f>'[3]三菜'!I10</f>
        <v>0</v>
      </c>
      <c r="K10" s="53">
        <f>'[3]三菜'!K10</f>
        <v>0</v>
      </c>
      <c r="L10" s="62"/>
      <c r="M10" s="56">
        <f>'[3]三菜'!L10</f>
        <v>0</v>
      </c>
      <c r="N10" s="56"/>
      <c r="O10" s="56"/>
      <c r="P10" s="56"/>
      <c r="Q10" s="53">
        <f>'[3]三菜'!N10</f>
        <v>0</v>
      </c>
      <c r="R10" s="62"/>
      <c r="S10" s="56">
        <f>'[3]三菜'!O10</f>
        <v>0</v>
      </c>
      <c r="T10" s="166"/>
      <c r="U10" s="60" t="s">
        <v>153</v>
      </c>
      <c r="V10" s="65"/>
      <c r="W10" s="66"/>
    </row>
    <row r="11" spans="1:23" ht="27.75" customHeight="1">
      <c r="A11" s="67">
        <f>'[3]三菜'!B12</f>
        <v>680</v>
      </c>
      <c r="B11" s="53">
        <f>'[2]三菜'!E11</f>
        <v>0</v>
      </c>
      <c r="C11" s="68"/>
      <c r="D11" s="54">
        <f>'[2]三菜'!F11</f>
        <v>0</v>
      </c>
      <c r="E11" s="55">
        <f>'[3]三菜'!E11</f>
        <v>0</v>
      </c>
      <c r="F11" s="68"/>
      <c r="G11" s="56">
        <f>'[3]三菜'!F11</f>
        <v>0</v>
      </c>
      <c r="H11" s="55">
        <f>'[3]三菜'!H11</f>
        <v>0</v>
      </c>
      <c r="I11" s="68"/>
      <c r="J11" s="56">
        <f>'[3]三菜'!I11</f>
        <v>0</v>
      </c>
      <c r="K11" s="53">
        <f>'[3]三菜'!K11</f>
        <v>0</v>
      </c>
      <c r="L11" s="68"/>
      <c r="M11" s="56">
        <f>'[3]三菜'!L11</f>
        <v>0</v>
      </c>
      <c r="N11" s="56"/>
      <c r="O11" s="56"/>
      <c r="P11" s="56"/>
      <c r="Q11" s="53">
        <f>'[3]三菜'!N11</f>
        <v>0</v>
      </c>
      <c r="R11" s="68"/>
      <c r="S11" s="56">
        <f>'[3]三菜'!O11</f>
        <v>0</v>
      </c>
      <c r="T11" s="167"/>
      <c r="U11" s="69" t="str">
        <f>'[3]三菜'!S4</f>
        <v>730大卡</v>
      </c>
      <c r="V11" s="70"/>
      <c r="W11" s="71"/>
    </row>
    <row r="12" spans="1:23" ht="27.75" customHeight="1">
      <c r="A12" s="47">
        <f>'[3]三菜'!B13</f>
        <v>3</v>
      </c>
      <c r="B12" s="48" t="str">
        <f>'[2]三菜'!D13</f>
        <v>五穀飯</v>
      </c>
      <c r="C12" s="48" t="s">
        <v>154</v>
      </c>
      <c r="D12" s="48"/>
      <c r="E12" s="48" t="s">
        <v>175</v>
      </c>
      <c r="F12" s="48" t="s">
        <v>174</v>
      </c>
      <c r="G12" s="48"/>
      <c r="H12" s="48" t="s">
        <v>176</v>
      </c>
      <c r="I12" s="48" t="s">
        <v>177</v>
      </c>
      <c r="J12" s="48"/>
      <c r="K12" s="48" t="s">
        <v>178</v>
      </c>
      <c r="L12" s="48" t="s">
        <v>177</v>
      </c>
      <c r="M12" s="48"/>
      <c r="N12" s="48" t="s">
        <v>162</v>
      </c>
      <c r="O12" s="48" t="s">
        <v>168</v>
      </c>
      <c r="P12" s="48"/>
      <c r="Q12" s="48" t="str">
        <f>MID('[3]三菜'!N13,1,FIND("(",'[3]三菜'!N13,1)-1)</f>
        <v>南瓜排骨湯</v>
      </c>
      <c r="R12" s="48" t="str">
        <f>MID('[3]三菜'!N13,FIND(")",'[3]三菜'!N13,1)-1,1)</f>
        <v>煮</v>
      </c>
      <c r="S12" s="48"/>
      <c r="T12" s="165" t="s">
        <v>201</v>
      </c>
      <c r="U12" s="49" t="s">
        <v>10</v>
      </c>
      <c r="V12" s="50" t="s">
        <v>144</v>
      </c>
      <c r="W12" s="51" t="str">
        <f>MID('[3]三菜'!$E$21,FIND("全",'[3]三菜'!$E$21,1)+6,3)</f>
        <v>5.5</v>
      </c>
    </row>
    <row r="13" spans="1:23" ht="27.75" customHeight="1">
      <c r="A13" s="52" t="s">
        <v>145</v>
      </c>
      <c r="B13" s="55" t="s">
        <v>160</v>
      </c>
      <c r="C13" s="55"/>
      <c r="D13" s="56">
        <v>80</v>
      </c>
      <c r="E13" s="55" t="str">
        <f>'[3]三菜'!E14</f>
        <v>鴨丁</v>
      </c>
      <c r="F13" s="53"/>
      <c r="G13" s="56">
        <f>'[3]三菜'!F14</f>
        <v>54.4</v>
      </c>
      <c r="H13" s="53" t="str">
        <f>'[3]三菜'!H14</f>
        <v>絞肉</v>
      </c>
      <c r="I13" s="55"/>
      <c r="J13" s="54">
        <v>60</v>
      </c>
      <c r="K13" s="53" t="str">
        <f>'[3]三菜'!K14</f>
        <v>白蘿蔔</v>
      </c>
      <c r="L13" s="55"/>
      <c r="M13" s="56">
        <v>50</v>
      </c>
      <c r="N13" s="56" t="s">
        <v>131</v>
      </c>
      <c r="O13" s="56"/>
      <c r="P13" s="56">
        <v>100</v>
      </c>
      <c r="Q13" s="53" t="str">
        <f>'[3]三菜'!N14</f>
        <v>南瓜</v>
      </c>
      <c r="R13" s="55"/>
      <c r="S13" s="56">
        <v>30</v>
      </c>
      <c r="T13" s="166"/>
      <c r="U13" s="57" t="str">
        <f>'[3]三菜'!S14</f>
        <v>96.3 g</v>
      </c>
      <c r="V13" s="58" t="s">
        <v>146</v>
      </c>
      <c r="W13" s="59" t="str">
        <f>MID('[3]三菜'!$E$21,FIND("豆",'[3]三菜'!$E$21,1)+6,3)</f>
        <v>3.3</v>
      </c>
    </row>
    <row r="14" spans="1:23" ht="27.75" customHeight="1">
      <c r="A14" s="52">
        <f>'[3]三菜'!B15</f>
        <v>13</v>
      </c>
      <c r="B14" s="55" t="s">
        <v>170</v>
      </c>
      <c r="C14" s="55"/>
      <c r="D14" s="56">
        <v>20</v>
      </c>
      <c r="E14" s="55" t="str">
        <f>'[3]三菜'!E15</f>
        <v>九層塔</v>
      </c>
      <c r="F14" s="53"/>
      <c r="G14" s="56">
        <f>'[3]三菜'!F15</f>
        <v>0.7</v>
      </c>
      <c r="H14" s="53" t="str">
        <f>'[3]三菜'!H15</f>
        <v>豆干丁</v>
      </c>
      <c r="I14" s="55"/>
      <c r="J14" s="54">
        <v>20</v>
      </c>
      <c r="K14" s="53" t="str">
        <f>'[3]三菜'!K15</f>
        <v>米血丁(加工品)</v>
      </c>
      <c r="L14" s="55"/>
      <c r="M14" s="56">
        <v>20</v>
      </c>
      <c r="N14" s="56"/>
      <c r="O14" s="56"/>
      <c r="P14" s="56"/>
      <c r="Q14" s="53" t="str">
        <f>'[3]三菜'!N15</f>
        <v>中排骨</v>
      </c>
      <c r="R14" s="55"/>
      <c r="S14" s="56">
        <v>10</v>
      </c>
      <c r="T14" s="166"/>
      <c r="U14" s="60" t="s">
        <v>9</v>
      </c>
      <c r="V14" s="61" t="s">
        <v>147</v>
      </c>
      <c r="W14" s="59" t="str">
        <f>MID('[3]三菜'!$E$21,FIND("蔬",'[3]三菜'!$E$21,1)+4,3)</f>
        <v>0.4</v>
      </c>
    </row>
    <row r="15" spans="1:23" ht="27.75" customHeight="1">
      <c r="A15" s="52" t="s">
        <v>43</v>
      </c>
      <c r="B15" s="62"/>
      <c r="C15" s="62"/>
      <c r="D15" s="56"/>
      <c r="E15" s="55" t="str">
        <f>'[3]三菜'!E16</f>
        <v>薑片</v>
      </c>
      <c r="F15" s="62"/>
      <c r="G15" s="56">
        <f>'[3]三菜'!F16</f>
        <v>0.7</v>
      </c>
      <c r="H15" s="53" t="str">
        <f>'[3]三菜'!H16</f>
        <v>三色丁</v>
      </c>
      <c r="I15" s="62"/>
      <c r="J15" s="54">
        <v>10</v>
      </c>
      <c r="K15" s="53" t="str">
        <f>'[3]三菜'!K16</f>
        <v>黑輪切片</v>
      </c>
      <c r="L15" s="62"/>
      <c r="M15" s="56">
        <v>20</v>
      </c>
      <c r="N15" s="56"/>
      <c r="O15" s="56"/>
      <c r="P15" s="56"/>
      <c r="Q15" s="53">
        <f>'[3]三菜'!N16</f>
        <v>0</v>
      </c>
      <c r="R15" s="62"/>
      <c r="S15" s="56">
        <f>'[3]三菜'!O16</f>
        <v>0</v>
      </c>
      <c r="T15" s="166"/>
      <c r="U15" s="57" t="str">
        <f>'[3]三菜'!S15</f>
        <v>31.8 g</v>
      </c>
      <c r="V15" s="61" t="s">
        <v>148</v>
      </c>
      <c r="W15" s="59" t="str">
        <f>MID('[3]三菜'!$E$21,FIND("油",'[3]三菜'!$E$21,1)+9,3)</f>
        <v>2.6</v>
      </c>
    </row>
    <row r="16" spans="1:23" ht="27.75" customHeight="1">
      <c r="A16" s="168" t="s">
        <v>155</v>
      </c>
      <c r="B16" s="62"/>
      <c r="C16" s="62"/>
      <c r="D16" s="56"/>
      <c r="E16" s="55">
        <f>'[3]三菜'!E17</f>
        <v>0</v>
      </c>
      <c r="F16" s="62"/>
      <c r="G16" s="56">
        <f>'[3]三菜'!F17</f>
        <v>0</v>
      </c>
      <c r="H16" s="53">
        <f>'[3]三菜'!H17</f>
        <v>0</v>
      </c>
      <c r="I16" s="62"/>
      <c r="J16" s="54">
        <f>'[3]三菜'!I17</f>
        <v>0</v>
      </c>
      <c r="K16" s="53">
        <f>'[3]三菜'!K17</f>
        <v>0</v>
      </c>
      <c r="L16" s="62"/>
      <c r="M16" s="56">
        <f>'[3]三菜'!L17</f>
        <v>0</v>
      </c>
      <c r="N16" s="56"/>
      <c r="O16" s="56"/>
      <c r="P16" s="56"/>
      <c r="Q16" s="53">
        <f>'[3]三菜'!N17</f>
        <v>0</v>
      </c>
      <c r="R16" s="62"/>
      <c r="S16" s="56">
        <f>'[3]三菜'!O17</f>
        <v>0</v>
      </c>
      <c r="T16" s="166"/>
      <c r="U16" s="60" t="s">
        <v>11</v>
      </c>
      <c r="V16" s="61" t="s">
        <v>150</v>
      </c>
      <c r="W16" s="59" t="str">
        <f>MID('[3]三菜'!$E$21,FIND("水",'[3]三菜'!$E$21,1)+4,3)</f>
        <v>0.0</v>
      </c>
    </row>
    <row r="17" spans="1:23" ht="27.75" customHeight="1">
      <c r="A17" s="168"/>
      <c r="B17" s="62"/>
      <c r="C17" s="62"/>
      <c r="D17" s="56"/>
      <c r="E17" s="55">
        <f>'[3]三菜'!E18</f>
        <v>0</v>
      </c>
      <c r="F17" s="62"/>
      <c r="G17" s="56">
        <f>'[3]三菜'!F18</f>
        <v>0</v>
      </c>
      <c r="H17" s="53">
        <f>'[3]三菜'!H18</f>
        <v>0</v>
      </c>
      <c r="I17" s="62"/>
      <c r="J17" s="54">
        <f>'[3]三菜'!I18</f>
        <v>0</v>
      </c>
      <c r="K17" s="53">
        <f>'[3]三菜'!K18</f>
        <v>0</v>
      </c>
      <c r="L17" s="62"/>
      <c r="M17" s="56">
        <f>'[3]三菜'!L18</f>
        <v>0</v>
      </c>
      <c r="N17" s="56"/>
      <c r="O17" s="56"/>
      <c r="P17" s="56"/>
      <c r="Q17" s="53">
        <f>'[3]三菜'!N18</f>
        <v>0</v>
      </c>
      <c r="R17" s="62"/>
      <c r="S17" s="56">
        <f>'[3]三菜'!O18</f>
        <v>0</v>
      </c>
      <c r="T17" s="166"/>
      <c r="U17" s="57" t="str">
        <f>'[3]三菜'!S16</f>
        <v>40.1 g</v>
      </c>
      <c r="V17" s="63" t="s">
        <v>151</v>
      </c>
      <c r="W17" s="59" t="str">
        <f>MID('[3]三菜'!$E$21,FIND("低",'[3]三菜'!$E$21,1)+6,3)</f>
        <v>1.0</v>
      </c>
    </row>
    <row r="18" spans="1:23" ht="27.75" customHeight="1">
      <c r="A18" s="64" t="s">
        <v>152</v>
      </c>
      <c r="B18" s="62"/>
      <c r="C18" s="62"/>
      <c r="D18" s="56"/>
      <c r="E18" s="55">
        <f>'[3]三菜'!E19</f>
        <v>0</v>
      </c>
      <c r="F18" s="62"/>
      <c r="G18" s="56">
        <f>'[3]三菜'!F19</f>
        <v>0</v>
      </c>
      <c r="H18" s="53">
        <f>'[3]三菜'!H19</f>
        <v>0</v>
      </c>
      <c r="I18" s="62"/>
      <c r="J18" s="54">
        <f>'[3]三菜'!I19</f>
        <v>0</v>
      </c>
      <c r="K18" s="53">
        <f>'[3]三菜'!K19</f>
        <v>0</v>
      </c>
      <c r="L18" s="62"/>
      <c r="M18" s="56">
        <f>'[3]三菜'!L19</f>
        <v>0</v>
      </c>
      <c r="N18" s="56"/>
      <c r="O18" s="56"/>
      <c r="P18" s="56"/>
      <c r="Q18" s="53">
        <f>'[3]三菜'!N19</f>
        <v>0</v>
      </c>
      <c r="R18" s="62"/>
      <c r="S18" s="56">
        <f>'[3]三菜'!O19</f>
        <v>0</v>
      </c>
      <c r="T18" s="166"/>
      <c r="U18" s="60" t="s">
        <v>153</v>
      </c>
      <c r="V18" s="65"/>
      <c r="W18" s="66"/>
    </row>
    <row r="19" spans="1:23" ht="27.75" customHeight="1">
      <c r="A19" s="72"/>
      <c r="B19" s="62"/>
      <c r="C19" s="62"/>
      <c r="D19" s="56"/>
      <c r="E19" s="55">
        <f>'[3]三菜'!E20</f>
        <v>0</v>
      </c>
      <c r="F19" s="62"/>
      <c r="G19" s="56">
        <f>'[3]三菜'!F20</f>
        <v>0</v>
      </c>
      <c r="H19" s="53">
        <f>'[3]三菜'!H20</f>
        <v>0</v>
      </c>
      <c r="I19" s="62"/>
      <c r="J19" s="54">
        <f>'[3]三菜'!I20</f>
        <v>0</v>
      </c>
      <c r="K19" s="53">
        <f>'[3]三菜'!K20</f>
        <v>0</v>
      </c>
      <c r="L19" s="62"/>
      <c r="M19" s="56">
        <f>'[3]三菜'!L20</f>
        <v>0</v>
      </c>
      <c r="N19" s="56"/>
      <c r="O19" s="56"/>
      <c r="P19" s="56"/>
      <c r="Q19" s="53">
        <f>'[3]三菜'!N20</f>
        <v>0</v>
      </c>
      <c r="R19" s="62"/>
      <c r="S19" s="56">
        <f>'[3]三菜'!O20</f>
        <v>0</v>
      </c>
      <c r="T19" s="167"/>
      <c r="U19" s="57" t="str">
        <f>'[3]三菜'!S13</f>
        <v>853大卡</v>
      </c>
      <c r="V19" s="73"/>
      <c r="W19" s="74"/>
    </row>
    <row r="20" spans="1:23" ht="27.75" customHeight="1">
      <c r="A20" s="75">
        <f>'[3]三菜'!B22</f>
        <v>3</v>
      </c>
      <c r="B20" s="48" t="s">
        <v>169</v>
      </c>
      <c r="C20" s="48" t="s">
        <v>154</v>
      </c>
      <c r="D20" s="48" t="s">
        <v>143</v>
      </c>
      <c r="E20" s="48" t="s">
        <v>180</v>
      </c>
      <c r="F20" s="48" t="s">
        <v>168</v>
      </c>
      <c r="G20" s="48"/>
      <c r="H20" s="48" t="s">
        <v>181</v>
      </c>
      <c r="I20" s="48" t="s">
        <v>179</v>
      </c>
      <c r="J20" s="48"/>
      <c r="K20" s="48" t="str">
        <f>MID('[3]三菜'!K22,1,FIND("(",'[3]三菜'!K22,1)-1)</f>
        <v>醬燒豆腐</v>
      </c>
      <c r="L20" s="48" t="str">
        <f>MID('[3]三菜'!K22,FIND(")",'[3]三菜'!K22,1)-1,1)</f>
        <v>炸</v>
      </c>
      <c r="M20" s="48"/>
      <c r="N20" s="48" t="s">
        <v>162</v>
      </c>
      <c r="O20" s="48" t="s">
        <v>168</v>
      </c>
      <c r="P20" s="48" t="s">
        <v>143</v>
      </c>
      <c r="Q20" s="48" t="str">
        <f>MID('[3]三菜'!N22,1,FIND("(",'[3]三菜'!N22,1)-1)</f>
        <v>結頭湯</v>
      </c>
      <c r="R20" s="48" t="str">
        <f>MID('[3]三菜'!N22,FIND(")",'[3]三菜'!N22,1)-1,1)</f>
        <v>煮</v>
      </c>
      <c r="S20" s="48"/>
      <c r="T20" s="165">
        <f>'[3]三菜'!Q22</f>
        <v>0</v>
      </c>
      <c r="U20" s="49" t="s">
        <v>10</v>
      </c>
      <c r="V20" s="50" t="s">
        <v>144</v>
      </c>
      <c r="W20" s="51" t="str">
        <f>MID('[3]三菜'!$E$30,FIND("全",'[3]三菜'!$E$30,1)+6,3)</f>
        <v>5.3</v>
      </c>
    </row>
    <row r="21" spans="1:23" ht="27.75" customHeight="1">
      <c r="A21" s="76" t="s">
        <v>145</v>
      </c>
      <c r="B21" s="53" t="s">
        <v>160</v>
      </c>
      <c r="C21" s="53"/>
      <c r="D21" s="54">
        <v>100</v>
      </c>
      <c r="E21" s="55" t="str">
        <f>'[3]三菜'!E23</f>
        <v>雞丁</v>
      </c>
      <c r="F21" s="55"/>
      <c r="G21" s="56">
        <v>80</v>
      </c>
      <c r="H21" s="55" t="str">
        <f>'[3]三菜'!H23</f>
        <v>三色丁</v>
      </c>
      <c r="I21" s="53"/>
      <c r="J21" s="56">
        <v>20</v>
      </c>
      <c r="K21" s="55" t="str">
        <f>'[3]三菜'!K23</f>
        <v>油豆腐丁9g/非</v>
      </c>
      <c r="L21" s="55"/>
      <c r="M21" s="56">
        <v>60</v>
      </c>
      <c r="N21" s="56" t="s">
        <v>130</v>
      </c>
      <c r="O21" s="56"/>
      <c r="P21" s="56">
        <v>100</v>
      </c>
      <c r="Q21" s="55" t="str">
        <f>'[3]三菜'!N23</f>
        <v>結頭菜</v>
      </c>
      <c r="R21" s="55"/>
      <c r="S21" s="56">
        <v>30</v>
      </c>
      <c r="T21" s="166"/>
      <c r="U21" s="57" t="str">
        <f>'[3]三菜'!S23</f>
        <v>82.6 g</v>
      </c>
      <c r="V21" s="58" t="s">
        <v>146</v>
      </c>
      <c r="W21" s="59" t="str">
        <f>MID('[3]三菜'!$E$30,FIND("豆",'[3]三菜'!$E$30,1)+6,3)</f>
        <v>4.2</v>
      </c>
    </row>
    <row r="22" spans="1:23" ht="27.75" customHeight="1">
      <c r="A22" s="76">
        <f>'[3]三菜'!B24</f>
        <v>14</v>
      </c>
      <c r="B22" s="55"/>
      <c r="C22" s="53"/>
      <c r="D22" s="55"/>
      <c r="E22" s="55" t="str">
        <f>'[3]三菜'!E24</f>
        <v>紅蘿蔔</v>
      </c>
      <c r="F22" s="55"/>
      <c r="G22" s="56">
        <v>10</v>
      </c>
      <c r="H22" s="55" t="str">
        <f>'[3]三菜'!H24</f>
        <v>馬鈴薯/帶皮</v>
      </c>
      <c r="I22" s="55"/>
      <c r="J22" s="56">
        <v>40</v>
      </c>
      <c r="K22" s="55" t="str">
        <f>'[3]三菜'!K24</f>
        <v>絞肉</v>
      </c>
      <c r="L22" s="55"/>
      <c r="M22" s="56">
        <v>20</v>
      </c>
      <c r="N22" s="56"/>
      <c r="O22" s="56"/>
      <c r="P22" s="56"/>
      <c r="Q22" s="55" t="str">
        <f>'[3]三菜'!N24</f>
        <v>中排骨</v>
      </c>
      <c r="R22" s="55"/>
      <c r="S22" s="56">
        <v>10</v>
      </c>
      <c r="T22" s="166"/>
      <c r="U22" s="60" t="s">
        <v>9</v>
      </c>
      <c r="V22" s="61" t="s">
        <v>147</v>
      </c>
      <c r="W22" s="59" t="str">
        <f>MID('[3]三菜'!$E$30,FIND("蔬",'[3]三菜'!$E$30,1)+4,3)</f>
        <v>0.6</v>
      </c>
    </row>
    <row r="23" spans="1:23" ht="27.75" customHeight="1">
      <c r="A23" s="76" t="s">
        <v>43</v>
      </c>
      <c r="B23" s="55"/>
      <c r="C23" s="53"/>
      <c r="D23" s="55"/>
      <c r="E23" s="55">
        <f>'[3]三菜'!E25</f>
        <v>0</v>
      </c>
      <c r="F23" s="62"/>
      <c r="G23" s="56">
        <f>'[3]三菜'!F25</f>
        <v>0</v>
      </c>
      <c r="H23" s="55" t="str">
        <f>'[3]三菜'!H25</f>
        <v>絞肉</v>
      </c>
      <c r="I23" s="62"/>
      <c r="J23" s="56">
        <v>20</v>
      </c>
      <c r="K23" s="55">
        <f>'[3]三菜'!K25</f>
        <v>0</v>
      </c>
      <c r="L23" s="62"/>
      <c r="M23" s="56">
        <f>'[3]三菜'!L25</f>
        <v>0</v>
      </c>
      <c r="N23" s="56"/>
      <c r="O23" s="56"/>
      <c r="P23" s="56"/>
      <c r="Q23" s="55">
        <f>'[3]三菜'!N25</f>
        <v>0</v>
      </c>
      <c r="R23" s="62"/>
      <c r="S23" s="56">
        <f>'[3]三菜'!O25</f>
        <v>0</v>
      </c>
      <c r="T23" s="166"/>
      <c r="U23" s="57" t="str">
        <f>'[3]三菜'!S24</f>
        <v>27.7 g</v>
      </c>
      <c r="V23" s="61" t="s">
        <v>148</v>
      </c>
      <c r="W23" s="59" t="str">
        <f>MID('[3]三菜'!$E$30,FIND("油",'[3]三菜'!$E$30,1)+9,3)</f>
        <v>2.6</v>
      </c>
    </row>
    <row r="24" spans="1:23" ht="27.75" customHeight="1">
      <c r="A24" s="169" t="s">
        <v>157</v>
      </c>
      <c r="B24" s="53"/>
      <c r="C24" s="53"/>
      <c r="D24" s="53"/>
      <c r="E24" s="55">
        <f>'[3]三菜'!E26</f>
        <v>0</v>
      </c>
      <c r="F24" s="62"/>
      <c r="G24" s="56">
        <f>'[3]三菜'!F26</f>
        <v>0</v>
      </c>
      <c r="H24" s="55">
        <f>'[3]三菜'!H26</f>
        <v>0</v>
      </c>
      <c r="I24" s="62"/>
      <c r="J24" s="56">
        <f>'[3]三菜'!I26</f>
        <v>0</v>
      </c>
      <c r="K24" s="55">
        <f>'[3]三菜'!K26</f>
        <v>0</v>
      </c>
      <c r="L24" s="62"/>
      <c r="M24" s="56">
        <f>'[3]三菜'!L26</f>
        <v>0</v>
      </c>
      <c r="N24" s="56"/>
      <c r="O24" s="56"/>
      <c r="P24" s="56"/>
      <c r="Q24" s="55">
        <f>'[3]三菜'!N26</f>
        <v>0</v>
      </c>
      <c r="R24" s="62"/>
      <c r="S24" s="56">
        <f>'[3]三菜'!O26</f>
        <v>0</v>
      </c>
      <c r="T24" s="166"/>
      <c r="U24" s="60" t="s">
        <v>11</v>
      </c>
      <c r="V24" s="61" t="s">
        <v>150</v>
      </c>
      <c r="W24" s="59" t="str">
        <f>MID('[3]三菜'!$E$30,FIND("水",'[3]三菜'!$E$30,1)+4,3)</f>
        <v>0.0</v>
      </c>
    </row>
    <row r="25" spans="1:23" ht="27.75" customHeight="1">
      <c r="A25" s="169"/>
      <c r="B25" s="53"/>
      <c r="C25" s="53"/>
      <c r="D25" s="53"/>
      <c r="E25" s="55">
        <f>'[3]三菜'!E27</f>
        <v>0</v>
      </c>
      <c r="F25" s="62"/>
      <c r="G25" s="56">
        <f>'[3]三菜'!F27</f>
        <v>0</v>
      </c>
      <c r="H25" s="55">
        <f>'[3]三菜'!H27</f>
        <v>0</v>
      </c>
      <c r="I25" s="62"/>
      <c r="J25" s="56">
        <f>'[3]三菜'!I27</f>
        <v>0</v>
      </c>
      <c r="K25" s="55">
        <f>'[3]三菜'!K27</f>
        <v>0</v>
      </c>
      <c r="L25" s="62"/>
      <c r="M25" s="56">
        <f>'[3]三菜'!L27</f>
        <v>0</v>
      </c>
      <c r="N25" s="56"/>
      <c r="O25" s="56"/>
      <c r="P25" s="56"/>
      <c r="Q25" s="55">
        <f>'[3]三菜'!N27</f>
        <v>0</v>
      </c>
      <c r="R25" s="62"/>
      <c r="S25" s="56">
        <f>'[3]三菜'!O27</f>
        <v>0</v>
      </c>
      <c r="T25" s="166"/>
      <c r="U25" s="57" t="str">
        <f>'[3]三菜'!S25</f>
        <v>31.8 g</v>
      </c>
      <c r="V25" s="63" t="s">
        <v>151</v>
      </c>
      <c r="W25" s="59" t="str">
        <f>MID('[3]三菜'!$E$30,FIND("低",'[3]三菜'!$E$30,1)+6,3)</f>
        <v>0.0</v>
      </c>
    </row>
    <row r="26" spans="1:23" ht="27.75" customHeight="1">
      <c r="A26" s="64" t="s">
        <v>152</v>
      </c>
      <c r="B26" s="53"/>
      <c r="C26" s="62"/>
      <c r="D26" s="53"/>
      <c r="E26" s="55">
        <f>'[3]三菜'!E28</f>
        <v>0</v>
      </c>
      <c r="F26" s="62"/>
      <c r="G26" s="56">
        <f>'[3]三菜'!F28</f>
        <v>0</v>
      </c>
      <c r="H26" s="55">
        <f>'[3]三菜'!H28</f>
        <v>0</v>
      </c>
      <c r="I26" s="62"/>
      <c r="J26" s="56">
        <f>'[3]三菜'!I28</f>
        <v>0</v>
      </c>
      <c r="K26" s="55">
        <f>'[3]三菜'!K28</f>
        <v>0</v>
      </c>
      <c r="L26" s="62"/>
      <c r="M26" s="56">
        <f>'[3]三菜'!L28</f>
        <v>0</v>
      </c>
      <c r="N26" s="56"/>
      <c r="O26" s="56"/>
      <c r="P26" s="56"/>
      <c r="Q26" s="55">
        <f>'[3]三菜'!N28</f>
        <v>0</v>
      </c>
      <c r="R26" s="62"/>
      <c r="S26" s="56">
        <f>'[3]三菜'!O28</f>
        <v>0</v>
      </c>
      <c r="T26" s="166"/>
      <c r="U26" s="60" t="s">
        <v>153</v>
      </c>
      <c r="V26" s="65"/>
      <c r="W26" s="66"/>
    </row>
    <row r="27" spans="1:23" ht="27.75" customHeight="1">
      <c r="A27" s="77">
        <f>'[3]三菜'!B30</f>
        <v>680</v>
      </c>
      <c r="B27" s="62"/>
      <c r="C27" s="62"/>
      <c r="D27" s="55"/>
      <c r="E27" s="55">
        <f>'[3]三菜'!E29</f>
        <v>0</v>
      </c>
      <c r="F27" s="62"/>
      <c r="G27" s="56">
        <f>'[3]三菜'!F29</f>
        <v>0</v>
      </c>
      <c r="H27" s="55">
        <f>'[3]三菜'!H29</f>
        <v>0</v>
      </c>
      <c r="I27" s="62"/>
      <c r="J27" s="56">
        <f>'[3]三菜'!I29</f>
        <v>0</v>
      </c>
      <c r="K27" s="55">
        <f>'[3]三菜'!K29</f>
        <v>0</v>
      </c>
      <c r="L27" s="62"/>
      <c r="M27" s="56">
        <f>'[3]三菜'!L29</f>
        <v>0</v>
      </c>
      <c r="N27" s="56"/>
      <c r="O27" s="56"/>
      <c r="P27" s="56"/>
      <c r="Q27" s="55">
        <f>'[3]三菜'!N29</f>
        <v>0</v>
      </c>
      <c r="R27" s="62"/>
      <c r="S27" s="56">
        <f>'[3]三菜'!O29</f>
        <v>0</v>
      </c>
      <c r="T27" s="167"/>
      <c r="U27" s="57" t="str">
        <f>'[3]三菜'!S22</f>
        <v>724大卡</v>
      </c>
      <c r="V27" s="70"/>
      <c r="W27" s="66"/>
    </row>
    <row r="28" spans="1:23" ht="27.75" customHeight="1">
      <c r="A28" s="47">
        <f>'[3]三菜'!B31</f>
        <v>3</v>
      </c>
      <c r="B28" s="48" t="str">
        <f>'[2]三菜'!D31</f>
        <v>地瓜飯</v>
      </c>
      <c r="C28" s="48" t="s">
        <v>156</v>
      </c>
      <c r="D28" s="48"/>
      <c r="E28" s="48" t="str">
        <f>MID('[3]三菜'!E31,1,FIND("(",'[3]三菜'!E31,1)-1)</f>
        <v>茄汁魚丁</v>
      </c>
      <c r="F28" s="48" t="str">
        <f>MID('[3]三菜'!E31,FIND(")",'[3]三菜'!E31,1)-1,1)</f>
        <v>煮</v>
      </c>
      <c r="G28" s="48"/>
      <c r="H28" s="48" t="str">
        <f>MID('[3]三菜'!H31,1,FIND("(",'[3]三菜'!H31,1)-1)</f>
        <v>螞蟻上樹</v>
      </c>
      <c r="I28" s="48" t="str">
        <f>MID('[3]三菜'!H31,FIND(")",'[3]三菜'!H31,1)-1,1)</f>
        <v>煮</v>
      </c>
      <c r="J28" s="48"/>
      <c r="K28" s="48" t="str">
        <f>MID('[3]三菜'!K31,1,FIND("(",'[3]三菜'!K31,1)-1)</f>
        <v>番茄炒蛋</v>
      </c>
      <c r="L28" s="48" t="s">
        <v>168</v>
      </c>
      <c r="M28" s="48"/>
      <c r="N28" s="48" t="s">
        <v>162</v>
      </c>
      <c r="O28" s="48" t="s">
        <v>168</v>
      </c>
      <c r="P28" s="48"/>
      <c r="Q28" s="48" t="s">
        <v>183</v>
      </c>
      <c r="R28" s="48" t="s">
        <v>174</v>
      </c>
      <c r="S28" s="48"/>
      <c r="T28" s="165">
        <f>'[3]三菜'!Q31</f>
        <v>0</v>
      </c>
      <c r="U28" s="49" t="s">
        <v>10</v>
      </c>
      <c r="V28" s="50" t="s">
        <v>144</v>
      </c>
      <c r="W28" s="51" t="str">
        <f>MID('[3]三菜'!$E$39,FIND("全",'[3]三菜'!$E$39,1)+6,3)</f>
        <v>4.7</v>
      </c>
    </row>
    <row r="29" spans="1:23" ht="27.75" customHeight="1">
      <c r="A29" s="52" t="s">
        <v>145</v>
      </c>
      <c r="B29" s="55" t="s">
        <v>160</v>
      </c>
      <c r="C29" s="55"/>
      <c r="D29" s="55">
        <v>80</v>
      </c>
      <c r="E29" s="55" t="str">
        <f>'[3]三菜'!E32</f>
        <v>土魠魚塊</v>
      </c>
      <c r="F29" s="55"/>
      <c r="G29" s="56">
        <v>60</v>
      </c>
      <c r="H29" s="53" t="str">
        <f>'[3]三菜'!H32</f>
        <v>高麗菜</v>
      </c>
      <c r="I29" s="53"/>
      <c r="J29" s="54">
        <v>40</v>
      </c>
      <c r="K29" s="55" t="str">
        <f>'[3]三菜'!K32</f>
        <v>番茄</v>
      </c>
      <c r="L29" s="55"/>
      <c r="M29" s="56">
        <v>40</v>
      </c>
      <c r="N29" s="56" t="s">
        <v>131</v>
      </c>
      <c r="O29" s="56"/>
      <c r="P29" s="56">
        <v>100</v>
      </c>
      <c r="Q29" s="53" t="str">
        <f>'[3]三菜'!N32</f>
        <v>油豆腐丁9g/非</v>
      </c>
      <c r="R29" s="55"/>
      <c r="S29" s="56">
        <v>30</v>
      </c>
      <c r="T29" s="166"/>
      <c r="U29" s="57" t="str">
        <f>'[3]三菜'!S32</f>
        <v>76.2 g</v>
      </c>
      <c r="V29" s="58" t="s">
        <v>146</v>
      </c>
      <c r="W29" s="59" t="str">
        <f>MID('[3]三菜'!$E$39,FIND("豆",'[3]三菜'!$E$39,1)+6,3)</f>
        <v>1.9</v>
      </c>
    </row>
    <row r="30" spans="1:23" ht="27.75" customHeight="1">
      <c r="A30" s="52">
        <f>'[3]三菜'!B33</f>
        <v>15</v>
      </c>
      <c r="B30" s="55" t="s">
        <v>161</v>
      </c>
      <c r="C30" s="55"/>
      <c r="D30" s="55">
        <v>20</v>
      </c>
      <c r="E30" s="55">
        <f>'[3]三菜'!E33</f>
        <v>0</v>
      </c>
      <c r="F30" s="55"/>
      <c r="G30" s="56">
        <f>'[3]三菜'!F33</f>
        <v>0</v>
      </c>
      <c r="H30" s="53" t="str">
        <f>'[3]三菜'!H33</f>
        <v>紅蘿蔔</v>
      </c>
      <c r="I30" s="53"/>
      <c r="J30" s="54">
        <v>10</v>
      </c>
      <c r="K30" s="55" t="str">
        <f>'[3]三菜'!K33</f>
        <v>全蛋液</v>
      </c>
      <c r="L30" s="55"/>
      <c r="M30" s="56">
        <v>40</v>
      </c>
      <c r="N30" s="56"/>
      <c r="O30" s="56"/>
      <c r="P30" s="56"/>
      <c r="Q30" s="53" t="str">
        <f>'[3]三菜'!N33</f>
        <v>海帶芽</v>
      </c>
      <c r="R30" s="55"/>
      <c r="S30" s="56">
        <v>5</v>
      </c>
      <c r="T30" s="166"/>
      <c r="U30" s="60" t="s">
        <v>9</v>
      </c>
      <c r="V30" s="61" t="s">
        <v>147</v>
      </c>
      <c r="W30" s="59" t="str">
        <f>MID('[3]三菜'!$E$39,FIND("蔬",'[3]三菜'!$E$39,1)+4,3)</f>
        <v>1.2</v>
      </c>
    </row>
    <row r="31" spans="1:23" ht="27.75" customHeight="1">
      <c r="A31" s="52" t="s">
        <v>43</v>
      </c>
      <c r="B31" s="62"/>
      <c r="C31" s="62"/>
      <c r="D31" s="55"/>
      <c r="E31" s="55">
        <f>'[3]三菜'!E34</f>
        <v>0</v>
      </c>
      <c r="F31" s="62"/>
      <c r="G31" s="56">
        <f>'[3]三菜'!F34</f>
        <v>0</v>
      </c>
      <c r="H31" s="53" t="str">
        <f>'[3]三菜'!H34</f>
        <v>冬粉</v>
      </c>
      <c r="I31" s="53"/>
      <c r="J31" s="54">
        <v>10</v>
      </c>
      <c r="K31" s="55">
        <f>'[3]三菜'!K34</f>
        <v>0</v>
      </c>
      <c r="L31" s="62"/>
      <c r="M31" s="56">
        <f>'[3]三菜'!L34</f>
        <v>0</v>
      </c>
      <c r="N31" s="56"/>
      <c r="O31" s="56"/>
      <c r="P31" s="56"/>
      <c r="Q31" s="53">
        <f>'[3]三菜'!N34</f>
        <v>0</v>
      </c>
      <c r="R31" s="62"/>
      <c r="S31" s="56">
        <f>'[3]三菜'!O34</f>
        <v>0</v>
      </c>
      <c r="T31" s="166"/>
      <c r="U31" s="57" t="str">
        <f>'[3]三菜'!S33</f>
        <v>22.2 g</v>
      </c>
      <c r="V31" s="61" t="s">
        <v>148</v>
      </c>
      <c r="W31" s="59" t="str">
        <f>MID('[3]三菜'!$E$39,FIND("油",'[3]三菜'!$E$39,1)+9,3)</f>
        <v>2.6</v>
      </c>
    </row>
    <row r="32" spans="1:23" ht="27.75" customHeight="1">
      <c r="A32" s="168" t="s">
        <v>158</v>
      </c>
      <c r="B32" s="62"/>
      <c r="C32" s="62"/>
      <c r="D32" s="55"/>
      <c r="E32" s="55">
        <f>'[3]三菜'!E35</f>
        <v>0</v>
      </c>
      <c r="F32" s="62"/>
      <c r="G32" s="56">
        <f>'[3]三菜'!F35</f>
        <v>0</v>
      </c>
      <c r="H32" s="53" t="str">
        <f>'[3]三菜'!H35</f>
        <v>肉片</v>
      </c>
      <c r="I32" s="53"/>
      <c r="J32" s="54">
        <v>20</v>
      </c>
      <c r="K32" s="55">
        <f>'[3]三菜'!K35</f>
        <v>0</v>
      </c>
      <c r="L32" s="62"/>
      <c r="M32" s="56">
        <f>'[3]三菜'!L35</f>
        <v>0</v>
      </c>
      <c r="N32" s="56"/>
      <c r="O32" s="56"/>
      <c r="P32" s="56"/>
      <c r="Q32" s="53">
        <f>'[3]三菜'!N35</f>
        <v>0</v>
      </c>
      <c r="R32" s="62"/>
      <c r="S32" s="56">
        <f>'[3]三菜'!O35</f>
        <v>0</v>
      </c>
      <c r="T32" s="166"/>
      <c r="U32" s="60" t="s">
        <v>11</v>
      </c>
      <c r="V32" s="61" t="s">
        <v>150</v>
      </c>
      <c r="W32" s="59" t="str">
        <f>MID('[3]三菜'!$E$39,FIND("水",'[3]三菜'!$E$39,1)+4,3)</f>
        <v>0.0</v>
      </c>
    </row>
    <row r="33" spans="1:23" ht="27.75" customHeight="1">
      <c r="A33" s="168"/>
      <c r="B33" s="62"/>
      <c r="C33" s="62"/>
      <c r="D33" s="55"/>
      <c r="E33" s="55">
        <f>'[3]三菜'!E36</f>
        <v>0</v>
      </c>
      <c r="F33" s="62"/>
      <c r="G33" s="56">
        <f>'[3]三菜'!F36</f>
        <v>0</v>
      </c>
      <c r="H33" s="53">
        <f>'[3]三菜'!H36</f>
        <v>0</v>
      </c>
      <c r="I33" s="62"/>
      <c r="J33" s="54">
        <f>'[3]三菜'!I36</f>
        <v>0</v>
      </c>
      <c r="K33" s="55">
        <f>'[3]三菜'!K36</f>
        <v>0</v>
      </c>
      <c r="L33" s="62"/>
      <c r="M33" s="56">
        <f>'[3]三菜'!L36</f>
        <v>0</v>
      </c>
      <c r="N33" s="56"/>
      <c r="O33" s="56"/>
      <c r="P33" s="56"/>
      <c r="Q33" s="53">
        <f>'[3]三菜'!N36</f>
        <v>0</v>
      </c>
      <c r="R33" s="62"/>
      <c r="S33" s="56">
        <f>'[3]三菜'!O36</f>
        <v>0</v>
      </c>
      <c r="T33" s="166"/>
      <c r="U33" s="57" t="str">
        <f>'[3]三菜'!S34</f>
        <v>23.5 g</v>
      </c>
      <c r="V33" s="63" t="s">
        <v>151</v>
      </c>
      <c r="W33" s="59" t="str">
        <f>MID('[3]三菜'!$E$39,FIND("低",'[3]三菜'!$E$39,1)+6,3)</f>
        <v>0.0</v>
      </c>
    </row>
    <row r="34" spans="1:23" ht="27.75" customHeight="1">
      <c r="A34" s="64" t="s">
        <v>152</v>
      </c>
      <c r="B34" s="62"/>
      <c r="C34" s="62"/>
      <c r="D34" s="55"/>
      <c r="E34" s="55">
        <f>'[3]三菜'!E37</f>
        <v>0</v>
      </c>
      <c r="F34" s="62"/>
      <c r="G34" s="56">
        <f>'[3]三菜'!F37</f>
        <v>0</v>
      </c>
      <c r="H34" s="53">
        <f>'[3]三菜'!H37</f>
        <v>0</v>
      </c>
      <c r="I34" s="62"/>
      <c r="J34" s="54">
        <f>'[3]三菜'!I37</f>
        <v>0</v>
      </c>
      <c r="K34" s="55">
        <f>'[3]三菜'!K37</f>
        <v>0</v>
      </c>
      <c r="L34" s="62"/>
      <c r="M34" s="56">
        <f>'[3]三菜'!L37</f>
        <v>0</v>
      </c>
      <c r="N34" s="56"/>
      <c r="O34" s="56"/>
      <c r="P34" s="56"/>
      <c r="Q34" s="53">
        <f>'[3]三菜'!N37</f>
        <v>0</v>
      </c>
      <c r="R34" s="62"/>
      <c r="S34" s="56">
        <f>'[3]三菜'!O37</f>
        <v>0</v>
      </c>
      <c r="T34" s="166"/>
      <c r="U34" s="60" t="s">
        <v>153</v>
      </c>
      <c r="V34" s="65"/>
      <c r="W34" s="66"/>
    </row>
    <row r="35" spans="1:23" ht="27.75" customHeight="1">
      <c r="A35" s="72">
        <f>'[3]三菜'!B39</f>
        <v>680</v>
      </c>
      <c r="B35" s="62"/>
      <c r="C35" s="62"/>
      <c r="D35" s="55"/>
      <c r="E35" s="55">
        <f>'[3]三菜'!E38</f>
        <v>0</v>
      </c>
      <c r="F35" s="62"/>
      <c r="G35" s="56">
        <f>'[3]三菜'!F38</f>
        <v>0</v>
      </c>
      <c r="H35" s="53">
        <f>'[3]三菜'!H38</f>
        <v>0</v>
      </c>
      <c r="I35" s="62"/>
      <c r="J35" s="54">
        <f>'[3]三菜'!I38</f>
        <v>0</v>
      </c>
      <c r="K35" s="55">
        <f>'[3]三菜'!K38</f>
        <v>0</v>
      </c>
      <c r="L35" s="62"/>
      <c r="M35" s="56">
        <f>'[3]三菜'!L38</f>
        <v>0</v>
      </c>
      <c r="N35" s="56"/>
      <c r="O35" s="56"/>
      <c r="P35" s="56"/>
      <c r="Q35" s="53">
        <f>'[3]三菜'!N38</f>
        <v>0</v>
      </c>
      <c r="R35" s="62"/>
      <c r="S35" s="56">
        <f>'[3]三菜'!O38</f>
        <v>0</v>
      </c>
      <c r="T35" s="167"/>
      <c r="U35" s="57" t="str">
        <f>'[3]三菜'!S31</f>
        <v>613大卡</v>
      </c>
      <c r="V35" s="73"/>
      <c r="W35" s="66"/>
    </row>
    <row r="36" spans="1:23" ht="27.75" customHeight="1">
      <c r="A36" s="47">
        <f>'[3]三菜'!B40</f>
        <v>3</v>
      </c>
      <c r="B36" s="48" t="s">
        <v>169</v>
      </c>
      <c r="C36" s="48" t="s">
        <v>154</v>
      </c>
      <c r="D36" s="48" t="s">
        <v>143</v>
      </c>
      <c r="E36" s="48" t="str">
        <f>MID('[3]三菜'!E40,1,FIND("(",'[3]三菜'!E40,1)-1)</f>
        <v>香滷排骨</v>
      </c>
      <c r="F36" s="48" t="str">
        <f>MID('[3]三菜'!E40,FIND(")",'[3]三菜'!E40,1)-1,1)</f>
        <v>滷</v>
      </c>
      <c r="G36" s="48"/>
      <c r="H36" s="48" t="str">
        <f>MID('[3]三菜'!H40,1,FIND("(",'[3]三菜'!H40,1)-1)</f>
        <v>沙茶炒三絲</v>
      </c>
      <c r="I36" s="48" t="str">
        <f>MID('[3]三菜'!H40,FIND(")",'[3]三菜'!H40,1)-1,1)</f>
        <v>炒</v>
      </c>
      <c r="J36" s="48"/>
      <c r="K36" s="48" t="str">
        <f>MID('[3]三菜'!K40,1,FIND("(",'[3]三菜'!K40,1)-1)</f>
        <v>奶皇包</v>
      </c>
      <c r="L36" s="48" t="str">
        <f>MID('[3]三菜'!K40,FIND(")",'[3]三菜'!K40,1)-1,1)</f>
        <v>蒸</v>
      </c>
      <c r="M36" s="48"/>
      <c r="N36" s="48" t="s">
        <v>162</v>
      </c>
      <c r="O36" s="48" t="s">
        <v>168</v>
      </c>
      <c r="P36" s="48" t="s">
        <v>143</v>
      </c>
      <c r="Q36" s="48" t="s">
        <v>182</v>
      </c>
      <c r="R36" s="48" t="s">
        <v>174</v>
      </c>
      <c r="S36" s="48"/>
      <c r="T36" s="165">
        <f>'[3]三菜'!Q40</f>
        <v>0</v>
      </c>
      <c r="U36" s="49" t="s">
        <v>10</v>
      </c>
      <c r="V36" s="50" t="s">
        <v>144</v>
      </c>
      <c r="W36" s="51" t="str">
        <f>MID('[3]三菜'!$E$48,FIND("全",'[3]三菜'!$E$48,1)+6,3)</f>
        <v>0.8</v>
      </c>
    </row>
    <row r="37" spans="1:23" ht="27.75" customHeight="1">
      <c r="A37" s="52" t="s">
        <v>145</v>
      </c>
      <c r="B37" s="53" t="s">
        <v>160</v>
      </c>
      <c r="C37" s="53"/>
      <c r="D37" s="54">
        <v>100</v>
      </c>
      <c r="E37" s="55" t="s">
        <v>198</v>
      </c>
      <c r="F37" s="53"/>
      <c r="G37" s="56">
        <v>100</v>
      </c>
      <c r="H37" s="53" t="str">
        <f>'[3]三菜'!H41</f>
        <v>西洋芹菜</v>
      </c>
      <c r="I37" s="55"/>
      <c r="J37" s="54">
        <v>60</v>
      </c>
      <c r="K37" s="55" t="str">
        <f>'[3]三菜'!K41</f>
        <v>奶皇包30g</v>
      </c>
      <c r="L37" s="53"/>
      <c r="M37" s="56">
        <v>30</v>
      </c>
      <c r="N37" s="56" t="s">
        <v>130</v>
      </c>
      <c r="O37" s="56"/>
      <c r="P37" s="56">
        <v>100</v>
      </c>
      <c r="Q37" s="78" t="str">
        <f>'[3]三菜'!N41</f>
        <v>豬血</v>
      </c>
      <c r="R37" s="55"/>
      <c r="S37" s="56">
        <v>30</v>
      </c>
      <c r="T37" s="166"/>
      <c r="U37" s="57" t="str">
        <f>'[3]三菜'!S41</f>
        <v>15.2 g</v>
      </c>
      <c r="V37" s="58" t="s">
        <v>146</v>
      </c>
      <c r="W37" s="59" t="str">
        <f>MID('[3]三菜'!$E$48,FIND("豆",'[3]三菜'!$E$48,1)+6,3)</f>
        <v>2.2</v>
      </c>
    </row>
    <row r="38" spans="1:23" ht="27.75" customHeight="1">
      <c r="A38" s="52">
        <f>'[3]三菜'!B42</f>
        <v>16</v>
      </c>
      <c r="B38" s="53"/>
      <c r="C38" s="53"/>
      <c r="D38" s="53"/>
      <c r="E38" s="55">
        <f>'[3]三菜'!E42</f>
        <v>0</v>
      </c>
      <c r="F38" s="53"/>
      <c r="G38" s="56">
        <f>'[3]三菜'!F42</f>
        <v>0</v>
      </c>
      <c r="H38" s="53" t="str">
        <f>'[3]三菜'!H42</f>
        <v>肉絲</v>
      </c>
      <c r="I38" s="55"/>
      <c r="J38" s="54">
        <v>20</v>
      </c>
      <c r="K38" s="55">
        <f>'[3]三菜'!K42</f>
        <v>0</v>
      </c>
      <c r="L38" s="53"/>
      <c r="M38" s="79">
        <f>'[3]三菜'!L42</f>
        <v>0</v>
      </c>
      <c r="N38" s="98"/>
      <c r="O38" s="98"/>
      <c r="P38" s="98"/>
      <c r="Q38" s="80" t="str">
        <f>'[3]三菜'!N42</f>
        <v>酸菜絲</v>
      </c>
      <c r="R38" s="81"/>
      <c r="S38" s="56">
        <v>10</v>
      </c>
      <c r="T38" s="166"/>
      <c r="U38" s="60" t="s">
        <v>9</v>
      </c>
      <c r="V38" s="61" t="s">
        <v>147</v>
      </c>
      <c r="W38" s="59" t="str">
        <f>MID('[3]三菜'!$E$48,FIND("蔬",'[3]三菜'!$E$48,1)+4,3)</f>
        <v>0.8</v>
      </c>
    </row>
    <row r="39" spans="1:23" ht="27.75" customHeight="1">
      <c r="A39" s="52" t="s">
        <v>43</v>
      </c>
      <c r="B39" s="53"/>
      <c r="C39" s="53"/>
      <c r="D39" s="53"/>
      <c r="E39" s="55">
        <f>'[3]三菜'!E43</f>
        <v>0</v>
      </c>
      <c r="F39" s="53"/>
      <c r="G39" s="56">
        <f>'[3]三菜'!F43</f>
        <v>0</v>
      </c>
      <c r="H39" s="53" t="str">
        <f>'[3]三菜'!H43</f>
        <v>紅蘿蔔</v>
      </c>
      <c r="I39" s="62"/>
      <c r="J39" s="54">
        <v>5</v>
      </c>
      <c r="K39" s="55">
        <f>'[3]三菜'!K43</f>
        <v>0</v>
      </c>
      <c r="L39" s="53"/>
      <c r="M39" s="79">
        <f>'[3]三菜'!L43</f>
        <v>0</v>
      </c>
      <c r="N39" s="98"/>
      <c r="O39" s="98"/>
      <c r="P39" s="98"/>
      <c r="Q39" s="80">
        <f>'[3]三菜'!N43</f>
        <v>0</v>
      </c>
      <c r="R39" s="81"/>
      <c r="S39" s="56">
        <f>'[3]三菜'!O43</f>
        <v>0</v>
      </c>
      <c r="T39" s="166"/>
      <c r="U39" s="57" t="str">
        <f>'[3]三菜'!S42</f>
        <v>26.8 g</v>
      </c>
      <c r="V39" s="61" t="s">
        <v>148</v>
      </c>
      <c r="W39" s="59" t="str">
        <f>MID('[3]三菜'!$E$48,FIND("油",'[3]三菜'!$E$48,1)+9,3)</f>
        <v>3.1</v>
      </c>
    </row>
    <row r="40" spans="1:23" ht="27.75" customHeight="1">
      <c r="A40" s="168" t="s">
        <v>159</v>
      </c>
      <c r="B40" s="53"/>
      <c r="C40" s="53"/>
      <c r="D40" s="53"/>
      <c r="E40" s="55">
        <f>'[3]三菜'!E44</f>
        <v>0</v>
      </c>
      <c r="F40" s="53"/>
      <c r="G40" s="56">
        <f>'[3]三菜'!F44</f>
        <v>0</v>
      </c>
      <c r="H40" s="53">
        <f>'[3]三菜'!H44</f>
        <v>0</v>
      </c>
      <c r="I40" s="62"/>
      <c r="J40" s="54">
        <f>'[3]三菜'!I44</f>
        <v>0</v>
      </c>
      <c r="K40" s="55">
        <f>'[3]三菜'!K44</f>
        <v>0</v>
      </c>
      <c r="L40" s="53"/>
      <c r="M40" s="79">
        <f>'[3]三菜'!L44</f>
        <v>0</v>
      </c>
      <c r="N40" s="98"/>
      <c r="O40" s="98"/>
      <c r="P40" s="98"/>
      <c r="Q40" s="80">
        <f>'[3]三菜'!N44</f>
        <v>0</v>
      </c>
      <c r="R40" s="81"/>
      <c r="S40" s="56">
        <f>'[3]三菜'!O44</f>
        <v>0</v>
      </c>
      <c r="T40" s="166"/>
      <c r="U40" s="60" t="s">
        <v>11</v>
      </c>
      <c r="V40" s="61" t="s">
        <v>150</v>
      </c>
      <c r="W40" s="59" t="str">
        <f>MID('[3]三菜'!$E$48,FIND("水",'[3]三菜'!$E$48,1)+4,3)</f>
        <v>0.0</v>
      </c>
    </row>
    <row r="41" spans="1:23" ht="27.75" customHeight="1">
      <c r="A41" s="168"/>
      <c r="B41" s="62"/>
      <c r="C41" s="62"/>
      <c r="D41" s="55"/>
      <c r="E41" s="55">
        <f>'[3]三菜'!E45</f>
        <v>0</v>
      </c>
      <c r="F41" s="62"/>
      <c r="G41" s="56">
        <f>'[3]三菜'!F45</f>
        <v>0</v>
      </c>
      <c r="H41" s="53">
        <f>'[3]三菜'!H45</f>
        <v>0</v>
      </c>
      <c r="I41" s="62"/>
      <c r="J41" s="54">
        <f>'[3]三菜'!I45</f>
        <v>0</v>
      </c>
      <c r="K41" s="55">
        <f>'[3]三菜'!K45</f>
        <v>0</v>
      </c>
      <c r="L41" s="62"/>
      <c r="M41" s="79">
        <f>'[3]三菜'!L45</f>
        <v>0</v>
      </c>
      <c r="N41" s="98"/>
      <c r="O41" s="98"/>
      <c r="P41" s="98"/>
      <c r="Q41" s="80">
        <f>'[3]三菜'!N45</f>
        <v>0</v>
      </c>
      <c r="R41" s="82"/>
      <c r="S41" s="56">
        <f>'[3]三菜'!O45</f>
        <v>0</v>
      </c>
      <c r="T41" s="166"/>
      <c r="U41" s="57" t="str">
        <f>'[3]三菜'!S43</f>
        <v>17.9 g</v>
      </c>
      <c r="V41" s="63" t="s">
        <v>151</v>
      </c>
      <c r="W41" s="59" t="str">
        <f>MID('[3]三菜'!$E$48,FIND("低",'[3]三菜'!$E$48,1)+6,3)</f>
        <v>0.0</v>
      </c>
    </row>
    <row r="42" spans="1:23" ht="27.75" customHeight="1">
      <c r="A42" s="64" t="s">
        <v>152</v>
      </c>
      <c r="B42" s="62"/>
      <c r="C42" s="62"/>
      <c r="D42" s="55"/>
      <c r="E42" s="55">
        <f>'[3]三菜'!E46</f>
        <v>0</v>
      </c>
      <c r="F42" s="62"/>
      <c r="G42" s="56">
        <f>'[3]三菜'!F46</f>
        <v>0</v>
      </c>
      <c r="H42" s="53">
        <f>'[3]三菜'!H46</f>
        <v>0</v>
      </c>
      <c r="I42" s="62"/>
      <c r="J42" s="54">
        <f>'[3]三菜'!I46</f>
        <v>0</v>
      </c>
      <c r="K42" s="55">
        <f>'[3]三菜'!K46</f>
        <v>0</v>
      </c>
      <c r="L42" s="62"/>
      <c r="M42" s="79">
        <f>'[3]三菜'!L46</f>
        <v>0</v>
      </c>
      <c r="N42" s="98"/>
      <c r="O42" s="98"/>
      <c r="P42" s="98"/>
      <c r="Q42" s="80">
        <f>'[3]三菜'!N46</f>
        <v>0</v>
      </c>
      <c r="R42" s="82"/>
      <c r="S42" s="56">
        <f>'[3]三菜'!O46</f>
        <v>0</v>
      </c>
      <c r="T42" s="166"/>
      <c r="U42" s="60" t="s">
        <v>153</v>
      </c>
      <c r="V42" s="65"/>
      <c r="W42" s="66"/>
    </row>
    <row r="43" spans="1:23" ht="27.75" customHeight="1" thickBot="1">
      <c r="A43" s="83">
        <f>'[3]三菜'!B48</f>
        <v>680</v>
      </c>
      <c r="B43" s="84"/>
      <c r="C43" s="84"/>
      <c r="D43" s="85"/>
      <c r="E43" s="86">
        <f>'[3]三菜'!E47</f>
        <v>0</v>
      </c>
      <c r="F43" s="87"/>
      <c r="G43" s="88">
        <f>'[3]三菜'!F47</f>
        <v>0</v>
      </c>
      <c r="H43" s="89">
        <f>'[3]三菜'!H47</f>
        <v>0</v>
      </c>
      <c r="I43" s="87"/>
      <c r="J43" s="90">
        <f>'[3]三菜'!I47</f>
        <v>0</v>
      </c>
      <c r="K43" s="86">
        <f>'[3]三菜'!K47</f>
        <v>0</v>
      </c>
      <c r="L43" s="87"/>
      <c r="M43" s="91">
        <f>'[3]三菜'!L47</f>
        <v>0</v>
      </c>
      <c r="N43" s="99"/>
      <c r="O43" s="99"/>
      <c r="P43" s="99"/>
      <c r="Q43" s="92">
        <f>'[3]三菜'!N47</f>
        <v>0</v>
      </c>
      <c r="R43" s="93"/>
      <c r="S43" s="88">
        <f>'[3]三菜'!O47</f>
        <v>0</v>
      </c>
      <c r="T43" s="170"/>
      <c r="U43" s="94" t="str">
        <f>'[3]三菜'!S40</f>
        <v>381大卡</v>
      </c>
      <c r="V43" s="95"/>
      <c r="W43" s="96"/>
    </row>
  </sheetData>
  <sheetProtection/>
  <mergeCells count="11">
    <mergeCell ref="T28:T35"/>
    <mergeCell ref="A32:A33"/>
    <mergeCell ref="T36:T43"/>
    <mergeCell ref="A40:A41"/>
    <mergeCell ref="A1:W1"/>
    <mergeCell ref="T4:T11"/>
    <mergeCell ref="A8:A9"/>
    <mergeCell ref="T12:T19"/>
    <mergeCell ref="A16:A17"/>
    <mergeCell ref="T20:T27"/>
    <mergeCell ref="A24:A2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PageLayoutView="0" workbookViewId="0" topLeftCell="A1">
      <selection activeCell="A1" sqref="A1:W1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6" width="10.625" style="0" customWidth="1"/>
    <col min="17" max="17" width="18.50390625" style="0" customWidth="1"/>
    <col min="18" max="18" width="5.625" style="0" customWidth="1"/>
    <col min="19" max="19" width="10.625" style="0" customWidth="1"/>
    <col min="21" max="21" width="12.00390625" style="0" bestFit="1" customWidth="1"/>
    <col min="22" max="22" width="14.625" style="0" bestFit="1" customWidth="1"/>
    <col min="23" max="23" width="8.875" style="0" customWidth="1"/>
  </cols>
  <sheetData>
    <row r="1" spans="1:23" ht="33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 thickBot="1">
      <c r="A2" s="30" t="s">
        <v>132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4"/>
      <c r="U2" s="35"/>
      <c r="V2" s="36"/>
      <c r="W2" s="37"/>
    </row>
    <row r="3" spans="1:23" ht="27.75" customHeight="1">
      <c r="A3" s="38" t="s">
        <v>133</v>
      </c>
      <c r="B3" s="39" t="s">
        <v>134</v>
      </c>
      <c r="C3" s="40" t="s">
        <v>135</v>
      </c>
      <c r="D3" s="41"/>
      <c r="E3" s="39" t="s">
        <v>136</v>
      </c>
      <c r="F3" s="40" t="s">
        <v>135</v>
      </c>
      <c r="G3" s="41"/>
      <c r="H3" s="39" t="s">
        <v>137</v>
      </c>
      <c r="I3" s="40" t="s">
        <v>135</v>
      </c>
      <c r="J3" s="41"/>
      <c r="K3" s="39" t="s">
        <v>137</v>
      </c>
      <c r="L3" s="40" t="s">
        <v>135</v>
      </c>
      <c r="M3" s="41"/>
      <c r="N3" s="97" t="s">
        <v>162</v>
      </c>
      <c r="O3" s="97"/>
      <c r="P3" s="97"/>
      <c r="Q3" s="42" t="s">
        <v>138</v>
      </c>
      <c r="R3" s="40" t="s">
        <v>135</v>
      </c>
      <c r="S3" s="43"/>
      <c r="T3" s="38" t="s">
        <v>139</v>
      </c>
      <c r="U3" s="44" t="s">
        <v>140</v>
      </c>
      <c r="V3" s="45" t="s">
        <v>141</v>
      </c>
      <c r="W3" s="46" t="s">
        <v>142</v>
      </c>
    </row>
    <row r="4" spans="1:23" ht="27.75" customHeight="1">
      <c r="A4" s="47">
        <f>'[4]三菜'!B4</f>
        <v>3</v>
      </c>
      <c r="B4" s="48" t="str">
        <f>'[2]三菜'!D4</f>
        <v>白米飯</v>
      </c>
      <c r="C4" s="48" t="s">
        <v>154</v>
      </c>
      <c r="D4" s="48" t="s">
        <v>143</v>
      </c>
      <c r="E4" s="48" t="str">
        <f>MID('[4]三菜'!E4,1,FIND("(",'[4]三菜'!E4,1)-1)</f>
        <v>泰式椒麻雞</v>
      </c>
      <c r="F4" s="48" t="str">
        <f>MID('[4]三菜'!E4,FIND(")",'[4]三菜'!E4,1)-1,1)</f>
        <v>煮</v>
      </c>
      <c r="G4" s="48" t="s">
        <v>143</v>
      </c>
      <c r="H4" s="48" t="str">
        <f>MID('[4]三菜'!H4,1,FIND("(",'[4]三菜'!H4,1)-1)</f>
        <v>洋蔥炒蛋</v>
      </c>
      <c r="I4" s="48" t="str">
        <f>MID('[4]三菜'!H4,FIND(")",'[4]三菜'!H4,1)-1,1)</f>
        <v>煮</v>
      </c>
      <c r="J4" s="48" t="s">
        <v>143</v>
      </c>
      <c r="K4" s="48" t="s">
        <v>199</v>
      </c>
      <c r="L4" s="48" t="s">
        <v>174</v>
      </c>
      <c r="M4" s="48"/>
      <c r="N4" s="48" t="s">
        <v>162</v>
      </c>
      <c r="O4" s="48" t="s">
        <v>168</v>
      </c>
      <c r="P4" s="48" t="s">
        <v>143</v>
      </c>
      <c r="Q4" s="48" t="str">
        <f>MID('[4]三菜'!N4,1,FIND("(",'[4]三菜'!N4,1)-1)</f>
        <v>三絲湯</v>
      </c>
      <c r="R4" s="48" t="str">
        <f>MID('[4]三菜'!N4,FIND(")",'[4]三菜'!N4,1)-1,1)</f>
        <v>煮</v>
      </c>
      <c r="S4" s="48" t="s">
        <v>143</v>
      </c>
      <c r="T4" s="165">
        <f>'[4]三菜'!Q4</f>
        <v>0</v>
      </c>
      <c r="U4" s="49" t="s">
        <v>10</v>
      </c>
      <c r="V4" s="50" t="s">
        <v>144</v>
      </c>
      <c r="W4" s="51" t="str">
        <f>MID('[4]三菜'!$E$12,FIND("全",'[4]三菜'!$E$12,1)+6,3)</f>
        <v>5.0</v>
      </c>
    </row>
    <row r="5" spans="1:23" ht="27.75" customHeight="1">
      <c r="A5" s="52" t="s">
        <v>145</v>
      </c>
      <c r="B5" s="53" t="s">
        <v>160</v>
      </c>
      <c r="C5" s="53"/>
      <c r="D5" s="54">
        <v>100</v>
      </c>
      <c r="E5" s="55" t="str">
        <f>'[4]三菜'!E5</f>
        <v>雞腿丁</v>
      </c>
      <c r="F5" s="53"/>
      <c r="G5" s="56">
        <v>80</v>
      </c>
      <c r="H5" s="55" t="str">
        <f>'[4]三菜'!H5</f>
        <v>洋蔥/完整</v>
      </c>
      <c r="I5" s="55"/>
      <c r="J5" s="56">
        <v>40</v>
      </c>
      <c r="K5" s="53" t="s">
        <v>185</v>
      </c>
      <c r="L5" s="53"/>
      <c r="M5" s="53">
        <v>20</v>
      </c>
      <c r="N5" s="56" t="s">
        <v>130</v>
      </c>
      <c r="O5" s="56"/>
      <c r="P5" s="56">
        <v>100</v>
      </c>
      <c r="Q5" s="53" t="str">
        <f>'[4]三菜'!N5</f>
        <v>白蘿蔔</v>
      </c>
      <c r="R5" s="55"/>
      <c r="S5" s="56">
        <v>25</v>
      </c>
      <c r="T5" s="166"/>
      <c r="U5" s="57" t="str">
        <f>'[4]三菜'!S5</f>
        <v>88.1 g</v>
      </c>
      <c r="V5" s="58" t="s">
        <v>146</v>
      </c>
      <c r="W5" s="59" t="str">
        <f>MID('[4]三菜'!$E$12,FIND("豆",'[4]三菜'!$E$12,1)+6,3)</f>
        <v>2.8</v>
      </c>
    </row>
    <row r="6" spans="1:23" ht="27.75" customHeight="1">
      <c r="A6" s="52">
        <f>'[4]三菜'!B6</f>
        <v>19</v>
      </c>
      <c r="B6" s="53"/>
      <c r="C6" s="53"/>
      <c r="D6" s="54"/>
      <c r="E6" s="55" t="str">
        <f>'[4]三菜'!E6</f>
        <v>洋蔥/完整</v>
      </c>
      <c r="F6" s="53"/>
      <c r="G6" s="56">
        <v>20</v>
      </c>
      <c r="H6" s="55" t="str">
        <f>'[4]三菜'!H6</f>
        <v>全蛋液</v>
      </c>
      <c r="I6" s="55"/>
      <c r="J6" s="56">
        <v>40</v>
      </c>
      <c r="K6" s="53" t="s">
        <v>164</v>
      </c>
      <c r="L6" s="53"/>
      <c r="M6" s="53">
        <v>30</v>
      </c>
      <c r="N6" s="56"/>
      <c r="O6" s="56"/>
      <c r="P6" s="56"/>
      <c r="Q6" s="53" t="str">
        <f>'[4]三菜'!N6</f>
        <v>肉絲</v>
      </c>
      <c r="R6" s="55"/>
      <c r="S6" s="56">
        <v>10</v>
      </c>
      <c r="T6" s="166"/>
      <c r="U6" s="60" t="s">
        <v>9</v>
      </c>
      <c r="V6" s="61" t="s">
        <v>147</v>
      </c>
      <c r="W6" s="59" t="str">
        <f>MID('[4]三菜'!$E$12,FIND("蔬",'[4]三菜'!$E$12,1)+4,3)</f>
        <v>0.8</v>
      </c>
    </row>
    <row r="7" spans="1:23" ht="27.75" customHeight="1">
      <c r="A7" s="52" t="s">
        <v>43</v>
      </c>
      <c r="B7" s="53"/>
      <c r="C7" s="53"/>
      <c r="D7" s="54"/>
      <c r="E7" s="55" t="str">
        <f>'[4]三菜'!E7</f>
        <v>九層塔</v>
      </c>
      <c r="F7" s="62"/>
      <c r="G7" s="56">
        <v>1</v>
      </c>
      <c r="H7" s="55">
        <f>'[4]三菜'!H7</f>
        <v>0</v>
      </c>
      <c r="I7" s="62"/>
      <c r="J7" s="56">
        <f>'[4]三菜'!I7</f>
        <v>0</v>
      </c>
      <c r="K7" s="53" t="s">
        <v>171</v>
      </c>
      <c r="L7" s="53"/>
      <c r="M7" s="53">
        <v>30</v>
      </c>
      <c r="N7" s="56"/>
      <c r="O7" s="56"/>
      <c r="P7" s="56"/>
      <c r="Q7" s="53" t="str">
        <f>'[4]三菜'!N7</f>
        <v>紅蘿蔔</v>
      </c>
      <c r="R7" s="62"/>
      <c r="S7" s="56">
        <v>5</v>
      </c>
      <c r="T7" s="166"/>
      <c r="U7" s="57" t="str">
        <f>'[4]三菜'!S6</f>
        <v>26.7 g</v>
      </c>
      <c r="V7" s="61" t="s">
        <v>148</v>
      </c>
      <c r="W7" s="59" t="str">
        <f>MID('[4]三菜'!$E$12,FIND("油",'[4]三菜'!$E$12,1)+9,3)</f>
        <v>2.6</v>
      </c>
    </row>
    <row r="8" spans="1:23" ht="27.75" customHeight="1">
      <c r="A8" s="168" t="s">
        <v>149</v>
      </c>
      <c r="B8" s="53"/>
      <c r="C8" s="53"/>
      <c r="D8" s="54"/>
      <c r="E8" s="55">
        <f>'[4]三菜'!E8</f>
        <v>0</v>
      </c>
      <c r="F8" s="62"/>
      <c r="G8" s="56">
        <f>'[4]三菜'!F8</f>
        <v>0</v>
      </c>
      <c r="H8" s="55">
        <f>'[4]三菜'!H8</f>
        <v>0</v>
      </c>
      <c r="I8" s="62"/>
      <c r="J8" s="56">
        <f>'[4]三菜'!I8</f>
        <v>0</v>
      </c>
      <c r="K8" s="53" t="s">
        <v>186</v>
      </c>
      <c r="L8" s="53"/>
      <c r="M8" s="53">
        <v>150</v>
      </c>
      <c r="N8" s="56"/>
      <c r="O8" s="56"/>
      <c r="P8" s="56"/>
      <c r="Q8" s="53">
        <f>'[4]三菜'!N8</f>
        <v>0</v>
      </c>
      <c r="R8" s="62"/>
      <c r="S8" s="56">
        <f>'[4]三菜'!O8</f>
        <v>0</v>
      </c>
      <c r="T8" s="166"/>
      <c r="U8" s="60" t="s">
        <v>11</v>
      </c>
      <c r="V8" s="61" t="s">
        <v>150</v>
      </c>
      <c r="W8" s="59" t="str">
        <f>MID('[4]三菜'!$E$12,FIND("水",'[4]三菜'!$E$12,1)+4,3)</f>
        <v>0.0</v>
      </c>
    </row>
    <row r="9" spans="1:23" ht="27.75" customHeight="1">
      <c r="A9" s="168"/>
      <c r="B9" s="53">
        <f>'[2]三菜'!E9</f>
        <v>0</v>
      </c>
      <c r="C9" s="53"/>
      <c r="D9" s="54">
        <f>'[2]三菜'!F9</f>
        <v>0</v>
      </c>
      <c r="E9" s="55">
        <f>'[4]三菜'!E9</f>
        <v>0</v>
      </c>
      <c r="F9" s="62"/>
      <c r="G9" s="56">
        <f>'[4]三菜'!F9</f>
        <v>0</v>
      </c>
      <c r="H9" s="55">
        <f>'[4]三菜'!H9</f>
        <v>0</v>
      </c>
      <c r="I9" s="62"/>
      <c r="J9" s="56">
        <f>'[4]三菜'!I9</f>
        <v>0</v>
      </c>
      <c r="K9" s="53">
        <f>'[4]三菜'!K9</f>
        <v>0</v>
      </c>
      <c r="L9" s="62"/>
      <c r="M9" s="56">
        <f>'[4]三菜'!L9</f>
        <v>0</v>
      </c>
      <c r="N9" s="56"/>
      <c r="O9" s="56"/>
      <c r="P9" s="56"/>
      <c r="Q9" s="53">
        <f>'[4]三菜'!N9</f>
        <v>0</v>
      </c>
      <c r="R9" s="62"/>
      <c r="S9" s="56">
        <f>'[4]三菜'!O9</f>
        <v>0</v>
      </c>
      <c r="T9" s="166"/>
      <c r="U9" s="57" t="str">
        <f>'[4]三菜'!S7</f>
        <v>25.6 g</v>
      </c>
      <c r="V9" s="63" t="s">
        <v>151</v>
      </c>
      <c r="W9" s="59" t="str">
        <f>MID('[4]三菜'!$E$12,FIND("低",'[4]三菜'!$E$12,1)+6,3)</f>
        <v>0.0</v>
      </c>
    </row>
    <row r="10" spans="1:23" ht="27.75" customHeight="1">
      <c r="A10" s="64" t="s">
        <v>152</v>
      </c>
      <c r="B10" s="53">
        <f>'[2]三菜'!E10</f>
        <v>0</v>
      </c>
      <c r="C10" s="62"/>
      <c r="D10" s="54">
        <f>'[2]三菜'!F10</f>
        <v>0</v>
      </c>
      <c r="E10" s="55">
        <f>'[4]三菜'!E10</f>
        <v>0</v>
      </c>
      <c r="F10" s="62"/>
      <c r="G10" s="56">
        <f>'[4]三菜'!F10</f>
        <v>0</v>
      </c>
      <c r="H10" s="55">
        <f>'[4]三菜'!H10</f>
        <v>0</v>
      </c>
      <c r="I10" s="62"/>
      <c r="J10" s="56">
        <f>'[4]三菜'!I10</f>
        <v>0</v>
      </c>
      <c r="K10" s="53">
        <f>'[4]三菜'!K10</f>
        <v>0</v>
      </c>
      <c r="L10" s="62"/>
      <c r="M10" s="56">
        <f>'[4]三菜'!L10</f>
        <v>0</v>
      </c>
      <c r="N10" s="56"/>
      <c r="O10" s="56"/>
      <c r="P10" s="56"/>
      <c r="Q10" s="53">
        <f>'[4]三菜'!N10</f>
        <v>0</v>
      </c>
      <c r="R10" s="62"/>
      <c r="S10" s="56">
        <f>'[4]三菜'!O10</f>
        <v>0</v>
      </c>
      <c r="T10" s="166"/>
      <c r="U10" s="60" t="s">
        <v>153</v>
      </c>
      <c r="V10" s="65"/>
      <c r="W10" s="66"/>
    </row>
    <row r="11" spans="1:23" ht="27.75" customHeight="1">
      <c r="A11" s="67">
        <f>'[4]三菜'!B12</f>
        <v>680</v>
      </c>
      <c r="B11" s="53">
        <f>'[2]三菜'!E11</f>
        <v>0</v>
      </c>
      <c r="C11" s="68"/>
      <c r="D11" s="54">
        <f>'[2]三菜'!F11</f>
        <v>0</v>
      </c>
      <c r="E11" s="55">
        <f>'[4]三菜'!E11</f>
        <v>0</v>
      </c>
      <c r="F11" s="68"/>
      <c r="G11" s="56">
        <f>'[4]三菜'!F11</f>
        <v>0</v>
      </c>
      <c r="H11" s="55">
        <f>'[4]三菜'!H11</f>
        <v>0</v>
      </c>
      <c r="I11" s="68"/>
      <c r="J11" s="56">
        <f>'[4]三菜'!I11</f>
        <v>0</v>
      </c>
      <c r="K11" s="53">
        <f>'[4]三菜'!K11</f>
        <v>0</v>
      </c>
      <c r="L11" s="68"/>
      <c r="M11" s="56">
        <f>'[4]三菜'!L11</f>
        <v>0</v>
      </c>
      <c r="N11" s="56"/>
      <c r="O11" s="56"/>
      <c r="P11" s="56"/>
      <c r="Q11" s="53">
        <f>'[4]三菜'!N11</f>
        <v>0</v>
      </c>
      <c r="R11" s="68"/>
      <c r="S11" s="56">
        <f>'[4]三菜'!O11</f>
        <v>0</v>
      </c>
      <c r="T11" s="167"/>
      <c r="U11" s="69" t="str">
        <f>'[4]三菜'!S4</f>
        <v>709大卡</v>
      </c>
      <c r="V11" s="70"/>
      <c r="W11" s="71"/>
    </row>
    <row r="12" spans="1:23" ht="27.75" customHeight="1">
      <c r="A12" s="47">
        <f>'[4]三菜'!B13</f>
        <v>3</v>
      </c>
      <c r="B12" s="48" t="str">
        <f>'[2]三菜'!D13</f>
        <v>五穀飯</v>
      </c>
      <c r="C12" s="48" t="s">
        <v>154</v>
      </c>
      <c r="D12" s="48"/>
      <c r="E12" s="48" t="str">
        <f>MID('[4]三菜'!E13,1,FIND("(",'[4]三菜'!E13,1)-1)</f>
        <v>鹹酥雞</v>
      </c>
      <c r="F12" s="48" t="str">
        <f>MID('[4]三菜'!E13,FIND(")",'[4]三菜'!E13,1)-1,1)</f>
        <v>炸</v>
      </c>
      <c r="G12" s="48"/>
      <c r="H12" s="48" t="str">
        <f>MID('[4]三菜'!H13,1,FIND("(",'[4]三菜'!H13,1)-1)</f>
        <v>滷味</v>
      </c>
      <c r="I12" s="48" t="str">
        <f>MID('[4]三菜'!H13,FIND(")",'[4]三菜'!H13,1)-1,1)</f>
        <v>煮</v>
      </c>
      <c r="J12" s="48"/>
      <c r="K12" s="48" t="str">
        <f>MID('[4]三菜'!K13,1,FIND("(",'[4]三菜'!K13,1)-1)</f>
        <v>茶葉蛋</v>
      </c>
      <c r="L12" s="48" t="str">
        <f>MID('[4]三菜'!K13,FIND(")",'[4]三菜'!K13,1)-1,1)</f>
        <v>滷</v>
      </c>
      <c r="M12" s="48"/>
      <c r="N12" s="48" t="s">
        <v>162</v>
      </c>
      <c r="O12" s="48" t="s">
        <v>168</v>
      </c>
      <c r="P12" s="48"/>
      <c r="Q12" s="48" t="str">
        <f>MID('[4]三菜'!N13,1,FIND("(",'[4]三菜'!N13,1)-1)</f>
        <v>羅宋湯</v>
      </c>
      <c r="R12" s="48" t="str">
        <f>MID('[4]三菜'!N13,FIND(")",'[4]三菜'!N13,1)-1,1)</f>
        <v>煮</v>
      </c>
      <c r="S12" s="48"/>
      <c r="T12" s="165" t="s">
        <v>200</v>
      </c>
      <c r="U12" s="49" t="s">
        <v>10</v>
      </c>
      <c r="V12" s="50" t="s">
        <v>144</v>
      </c>
      <c r="W12" s="51" t="str">
        <f>MID('[4]三菜'!$E$21,FIND("全",'[4]三菜'!$E$21,1)+6,3)</f>
        <v>4.7</v>
      </c>
    </row>
    <row r="13" spans="1:23" ht="27.75" customHeight="1">
      <c r="A13" s="52" t="s">
        <v>145</v>
      </c>
      <c r="B13" s="55" t="s">
        <v>160</v>
      </c>
      <c r="C13" s="55"/>
      <c r="D13" s="56">
        <v>80</v>
      </c>
      <c r="E13" s="55" t="str">
        <f>'[4]三菜'!E14</f>
        <v>雞胸丁</v>
      </c>
      <c r="F13" s="53"/>
      <c r="G13" s="56">
        <v>80</v>
      </c>
      <c r="H13" s="53" t="str">
        <f>'[4]三菜'!H14</f>
        <v>大溪豆干切9丁/非</v>
      </c>
      <c r="I13" s="55"/>
      <c r="J13" s="54">
        <v>40</v>
      </c>
      <c r="K13" s="53" t="str">
        <f>'[4]三菜'!K14</f>
        <v>茶葉蛋</v>
      </c>
      <c r="L13" s="55"/>
      <c r="M13" s="56">
        <v>50</v>
      </c>
      <c r="N13" s="56" t="s">
        <v>131</v>
      </c>
      <c r="O13" s="56"/>
      <c r="P13" s="56">
        <v>100</v>
      </c>
      <c r="Q13" s="53" t="str">
        <f>'[4]三菜'!N14</f>
        <v>高麗菜/完整</v>
      </c>
      <c r="R13" s="55"/>
      <c r="S13" s="56">
        <v>20</v>
      </c>
      <c r="T13" s="166"/>
      <c r="U13" s="57" t="str">
        <f>'[4]三菜'!S14</f>
        <v>84.4 g</v>
      </c>
      <c r="V13" s="58" t="s">
        <v>146</v>
      </c>
      <c r="W13" s="59" t="str">
        <f>MID('[4]三菜'!$E$21,FIND("豆",'[4]三菜'!$E$21,1)+6,3)</f>
        <v>2.7</v>
      </c>
    </row>
    <row r="14" spans="1:23" ht="27.75" customHeight="1">
      <c r="A14" s="52">
        <f>'[4]三菜'!B15</f>
        <v>20</v>
      </c>
      <c r="B14" s="55" t="s">
        <v>170</v>
      </c>
      <c r="C14" s="55"/>
      <c r="D14" s="56">
        <v>20</v>
      </c>
      <c r="E14" s="55">
        <f>'[4]三菜'!E15</f>
        <v>0</v>
      </c>
      <c r="F14" s="53"/>
      <c r="G14" s="56">
        <f>'[4]三菜'!F15</f>
        <v>0</v>
      </c>
      <c r="H14" s="53" t="str">
        <f>'[4]三菜'!H15</f>
        <v>冷凍玉米段</v>
      </c>
      <c r="I14" s="55"/>
      <c r="J14" s="54">
        <v>20</v>
      </c>
      <c r="K14" s="53">
        <f>'[4]三菜'!K15</f>
        <v>0</v>
      </c>
      <c r="L14" s="55"/>
      <c r="M14" s="56">
        <f>'[4]三菜'!L15</f>
        <v>0</v>
      </c>
      <c r="N14" s="56"/>
      <c r="O14" s="56"/>
      <c r="P14" s="56"/>
      <c r="Q14" s="53" t="str">
        <f>'[4]三菜'!N15</f>
        <v>蕃茄</v>
      </c>
      <c r="R14" s="55"/>
      <c r="S14" s="56">
        <v>10</v>
      </c>
      <c r="T14" s="166"/>
      <c r="U14" s="60" t="s">
        <v>9</v>
      </c>
      <c r="V14" s="61" t="s">
        <v>147</v>
      </c>
      <c r="W14" s="59" t="str">
        <f>MID('[4]三菜'!$E$21,FIND("蔬",'[4]三菜'!$E$21,1)+4,3)</f>
        <v>0.5</v>
      </c>
    </row>
    <row r="15" spans="1:23" ht="27.75" customHeight="1">
      <c r="A15" s="52" t="s">
        <v>43</v>
      </c>
      <c r="B15" s="62"/>
      <c r="C15" s="62"/>
      <c r="D15" s="56"/>
      <c r="E15" s="55">
        <f>'[4]三菜'!E16</f>
        <v>0</v>
      </c>
      <c r="F15" s="62"/>
      <c r="G15" s="56">
        <f>'[4]三菜'!F16</f>
        <v>0</v>
      </c>
      <c r="H15" s="53" t="str">
        <f>'[4]三菜'!H16</f>
        <v>海帶結</v>
      </c>
      <c r="I15" s="62"/>
      <c r="J15" s="54">
        <v>20</v>
      </c>
      <c r="K15" s="53">
        <f>'[4]三菜'!K16</f>
        <v>0</v>
      </c>
      <c r="L15" s="62"/>
      <c r="M15" s="56">
        <f>'[4]三菜'!L16</f>
        <v>0</v>
      </c>
      <c r="N15" s="56"/>
      <c r="O15" s="56"/>
      <c r="P15" s="56"/>
      <c r="Q15" s="53" t="str">
        <f>'[4]三菜'!N16</f>
        <v>洋蔥/完整</v>
      </c>
      <c r="R15" s="62"/>
      <c r="S15" s="56">
        <v>10</v>
      </c>
      <c r="T15" s="166"/>
      <c r="U15" s="57" t="str">
        <f>'[4]三菜'!S15</f>
        <v>27.4 g</v>
      </c>
      <c r="V15" s="61" t="s">
        <v>148</v>
      </c>
      <c r="W15" s="59" t="str">
        <f>MID('[4]三菜'!$E$21,FIND("油",'[4]三菜'!$E$21,1)+9,3)</f>
        <v>2.0</v>
      </c>
    </row>
    <row r="16" spans="1:23" ht="27.75" customHeight="1">
      <c r="A16" s="168" t="s">
        <v>155</v>
      </c>
      <c r="B16" s="62"/>
      <c r="C16" s="62"/>
      <c r="D16" s="56"/>
      <c r="E16" s="55">
        <f>'[4]三菜'!E17</f>
        <v>0</v>
      </c>
      <c r="F16" s="62"/>
      <c r="G16" s="56">
        <f>'[4]三菜'!F17</f>
        <v>0</v>
      </c>
      <c r="H16" s="53">
        <f>'[4]三菜'!H17</f>
        <v>0</v>
      </c>
      <c r="I16" s="62"/>
      <c r="J16" s="54">
        <f>'[4]三菜'!I17</f>
        <v>0</v>
      </c>
      <c r="K16" s="53">
        <f>'[4]三菜'!K17</f>
        <v>0</v>
      </c>
      <c r="L16" s="62"/>
      <c r="M16" s="56">
        <f>'[4]三菜'!L17</f>
        <v>0</v>
      </c>
      <c r="N16" s="56"/>
      <c r="O16" s="56"/>
      <c r="P16" s="56"/>
      <c r="Q16" s="53">
        <f>'[4]三菜'!N17</f>
        <v>0</v>
      </c>
      <c r="R16" s="62"/>
      <c r="S16" s="56">
        <f>'[4]三菜'!O17</f>
        <v>0</v>
      </c>
      <c r="T16" s="166"/>
      <c r="U16" s="60" t="s">
        <v>11</v>
      </c>
      <c r="V16" s="61" t="s">
        <v>150</v>
      </c>
      <c r="W16" s="59" t="str">
        <f>MID('[4]三菜'!$E$21,FIND("水",'[4]三菜'!$E$21,1)+4,3)</f>
        <v>0.0</v>
      </c>
    </row>
    <row r="17" spans="1:23" ht="27.75" customHeight="1">
      <c r="A17" s="168"/>
      <c r="B17" s="62"/>
      <c r="C17" s="62"/>
      <c r="D17" s="56"/>
      <c r="E17" s="55">
        <f>'[4]三菜'!E18</f>
        <v>0</v>
      </c>
      <c r="F17" s="62"/>
      <c r="G17" s="56">
        <f>'[4]三菜'!F18</f>
        <v>0</v>
      </c>
      <c r="H17" s="53">
        <f>'[4]三菜'!H18</f>
        <v>0</v>
      </c>
      <c r="I17" s="62"/>
      <c r="J17" s="54">
        <f>'[4]三菜'!I18</f>
        <v>0</v>
      </c>
      <c r="K17" s="53">
        <f>'[4]三菜'!K18</f>
        <v>0</v>
      </c>
      <c r="L17" s="62"/>
      <c r="M17" s="56">
        <f>'[4]三菜'!L18</f>
        <v>0</v>
      </c>
      <c r="N17" s="56"/>
      <c r="O17" s="56"/>
      <c r="P17" s="56"/>
      <c r="Q17" s="53">
        <f>'[4]三菜'!N18</f>
        <v>0</v>
      </c>
      <c r="R17" s="62"/>
      <c r="S17" s="56">
        <f>'[4]三菜'!O18</f>
        <v>0</v>
      </c>
      <c r="T17" s="166"/>
      <c r="U17" s="57" t="str">
        <f>'[4]三菜'!S16</f>
        <v>36.6 g</v>
      </c>
      <c r="V17" s="63" t="s">
        <v>151</v>
      </c>
      <c r="W17" s="59" t="str">
        <f>MID('[4]三菜'!$E$21,FIND("低",'[4]三菜'!$E$21,1)+6,3)</f>
        <v>1.0</v>
      </c>
    </row>
    <row r="18" spans="1:23" ht="27.75" customHeight="1">
      <c r="A18" s="64" t="s">
        <v>152</v>
      </c>
      <c r="B18" s="62"/>
      <c r="C18" s="62"/>
      <c r="D18" s="56"/>
      <c r="E18" s="55">
        <f>'[4]三菜'!E19</f>
        <v>0</v>
      </c>
      <c r="F18" s="62"/>
      <c r="G18" s="56">
        <f>'[4]三菜'!F19</f>
        <v>0</v>
      </c>
      <c r="H18" s="53">
        <f>'[4]三菜'!H19</f>
        <v>0</v>
      </c>
      <c r="I18" s="62"/>
      <c r="J18" s="54">
        <f>'[4]三菜'!I19</f>
        <v>0</v>
      </c>
      <c r="K18" s="53">
        <f>'[4]三菜'!K19</f>
        <v>0</v>
      </c>
      <c r="L18" s="62"/>
      <c r="M18" s="56">
        <f>'[4]三菜'!L19</f>
        <v>0</v>
      </c>
      <c r="N18" s="56"/>
      <c r="O18" s="56"/>
      <c r="P18" s="56"/>
      <c r="Q18" s="53">
        <f>'[4]三菜'!N19</f>
        <v>0</v>
      </c>
      <c r="R18" s="62"/>
      <c r="S18" s="56">
        <f>'[4]三菜'!O19</f>
        <v>0</v>
      </c>
      <c r="T18" s="166"/>
      <c r="U18" s="60" t="s">
        <v>153</v>
      </c>
      <c r="V18" s="65"/>
      <c r="W18" s="66"/>
    </row>
    <row r="19" spans="1:23" ht="27.75" customHeight="1">
      <c r="A19" s="72"/>
      <c r="B19" s="62"/>
      <c r="C19" s="62"/>
      <c r="D19" s="56"/>
      <c r="E19" s="55">
        <f>'[4]三菜'!E20</f>
        <v>0</v>
      </c>
      <c r="F19" s="62"/>
      <c r="G19" s="56">
        <f>'[4]三菜'!F20</f>
        <v>0</v>
      </c>
      <c r="H19" s="53">
        <f>'[4]三菜'!H20</f>
        <v>0</v>
      </c>
      <c r="I19" s="62"/>
      <c r="J19" s="54">
        <f>'[4]三菜'!I20</f>
        <v>0</v>
      </c>
      <c r="K19" s="53">
        <f>'[4]三菜'!K20</f>
        <v>0</v>
      </c>
      <c r="L19" s="62"/>
      <c r="M19" s="56">
        <f>'[4]三菜'!L20</f>
        <v>0</v>
      </c>
      <c r="N19" s="56"/>
      <c r="O19" s="56"/>
      <c r="P19" s="56"/>
      <c r="Q19" s="53">
        <f>'[4]三菜'!N20</f>
        <v>0</v>
      </c>
      <c r="R19" s="62"/>
      <c r="S19" s="56">
        <f>'[4]三菜'!O20</f>
        <v>0</v>
      </c>
      <c r="T19" s="167"/>
      <c r="U19" s="57" t="str">
        <f>'[4]三菜'!S13</f>
        <v>750大卡</v>
      </c>
      <c r="V19" s="73"/>
      <c r="W19" s="74"/>
    </row>
    <row r="20" spans="1:23" ht="27.75" customHeight="1">
      <c r="A20" s="75">
        <f>'[4]三菜'!B22</f>
        <v>3</v>
      </c>
      <c r="B20" s="48" t="s">
        <v>160</v>
      </c>
      <c r="C20" s="48" t="s">
        <v>154</v>
      </c>
      <c r="D20" s="48" t="s">
        <v>143</v>
      </c>
      <c r="E20" s="48" t="str">
        <f>MID('[4]三菜'!E22,1,FIND("(",'[4]三菜'!E22,1)-1)</f>
        <v>香酥柳葉魚*2</v>
      </c>
      <c r="F20" s="48" t="str">
        <f>MID('[4]三菜'!E22,FIND(")",'[4]三菜'!E22,1)-1,1)</f>
        <v>炸</v>
      </c>
      <c r="G20" s="48"/>
      <c r="H20" s="48" t="str">
        <f>MID('[4]三菜'!H22,1,FIND("(",'[4]三菜'!H22,1)-1)</f>
        <v>壽喜燒肉</v>
      </c>
      <c r="I20" s="48" t="str">
        <f>MID('[4]三菜'!H22,FIND(")",'[4]三菜'!H22,1)-1,1)</f>
        <v>炒</v>
      </c>
      <c r="J20" s="48"/>
      <c r="K20" s="48" t="str">
        <f>MID('[4]三菜'!K22,1,FIND("(",'[4]三菜'!K22,1)-1)</f>
        <v>什錦白菜</v>
      </c>
      <c r="L20" s="48" t="str">
        <f>MID('[4]三菜'!K22,FIND(")",'[4]三菜'!K22,1)-1,1)</f>
        <v>煮</v>
      </c>
      <c r="M20" s="48"/>
      <c r="N20" s="48" t="s">
        <v>162</v>
      </c>
      <c r="O20" s="48" t="s">
        <v>168</v>
      </c>
      <c r="P20" s="48" t="s">
        <v>143</v>
      </c>
      <c r="Q20" s="48" t="str">
        <f>MID('[4]三菜'!N22,1,FIND("(",'[4]三菜'!N22,1)-1)</f>
        <v>火鍋湯</v>
      </c>
      <c r="R20" s="48" t="str">
        <f>MID('[4]三菜'!N22,FIND(")",'[4]三菜'!N22,1)-1,1)</f>
        <v>煮</v>
      </c>
      <c r="S20" s="48"/>
      <c r="T20" s="165">
        <f>'[4]三菜'!Q22</f>
        <v>0</v>
      </c>
      <c r="U20" s="49" t="s">
        <v>10</v>
      </c>
      <c r="V20" s="50" t="s">
        <v>144</v>
      </c>
      <c r="W20" s="51" t="str">
        <f>MID('[4]三菜'!$E$30,FIND("全",'[4]三菜'!$E$30,1)+6,3)</f>
        <v>5.0</v>
      </c>
    </row>
    <row r="21" spans="1:23" ht="27.75" customHeight="1">
      <c r="A21" s="76" t="s">
        <v>145</v>
      </c>
      <c r="B21" s="53" t="s">
        <v>160</v>
      </c>
      <c r="C21" s="53"/>
      <c r="D21" s="54">
        <v>100</v>
      </c>
      <c r="E21" s="55" t="str">
        <f>'[4]三菜'!E23</f>
        <v>柳葉魚/粉</v>
      </c>
      <c r="F21" s="55"/>
      <c r="G21" s="56">
        <v>60</v>
      </c>
      <c r="H21" s="55" t="str">
        <f>'[4]三菜'!H23</f>
        <v>肉片</v>
      </c>
      <c r="I21" s="53"/>
      <c r="J21" s="56">
        <v>60</v>
      </c>
      <c r="K21" s="55" t="str">
        <f>'[4]三菜'!K23</f>
        <v>大白菜</v>
      </c>
      <c r="L21" s="55"/>
      <c r="M21" s="56">
        <v>70</v>
      </c>
      <c r="N21" s="56" t="s">
        <v>130</v>
      </c>
      <c r="O21" s="56"/>
      <c r="P21" s="56">
        <v>100</v>
      </c>
      <c r="Q21" s="55" t="str">
        <f>'[4]三菜'!N23</f>
        <v>高麗菜</v>
      </c>
      <c r="R21" s="55"/>
      <c r="S21" s="56">
        <v>20</v>
      </c>
      <c r="T21" s="166"/>
      <c r="U21" s="57" t="str">
        <f>'[4]三菜'!S23</f>
        <v>82.1 g</v>
      </c>
      <c r="V21" s="58" t="s">
        <v>146</v>
      </c>
      <c r="W21" s="59" t="str">
        <f>MID('[4]三菜'!$E$30,FIND("豆",'[4]三菜'!$E$30,1)+6,3)</f>
        <v>2.4</v>
      </c>
    </row>
    <row r="22" spans="1:23" ht="27.75" customHeight="1">
      <c r="A22" s="76">
        <f>'[4]三菜'!B24</f>
        <v>21</v>
      </c>
      <c r="B22" s="55"/>
      <c r="C22" s="53"/>
      <c r="D22" s="55"/>
      <c r="E22" s="55">
        <f>'[4]三菜'!E24</f>
        <v>0</v>
      </c>
      <c r="F22" s="55"/>
      <c r="G22" s="56">
        <f>'[4]三菜'!F24</f>
        <v>0</v>
      </c>
      <c r="H22" s="55" t="str">
        <f>'[4]三菜'!H24</f>
        <v>洋蔥/完整</v>
      </c>
      <c r="I22" s="55"/>
      <c r="J22" s="56">
        <v>30</v>
      </c>
      <c r="K22" s="55" t="str">
        <f>'[4]三菜'!K24</f>
        <v>肉片</v>
      </c>
      <c r="L22" s="55"/>
      <c r="M22" s="56">
        <v>20</v>
      </c>
      <c r="N22" s="56"/>
      <c r="O22" s="56"/>
      <c r="P22" s="56"/>
      <c r="Q22" s="55" t="str">
        <f>'[4]三菜'!N24</f>
        <v>金針菇</v>
      </c>
      <c r="R22" s="55"/>
      <c r="S22" s="56">
        <v>10</v>
      </c>
      <c r="T22" s="166"/>
      <c r="U22" s="60" t="s">
        <v>9</v>
      </c>
      <c r="V22" s="61" t="s">
        <v>147</v>
      </c>
      <c r="W22" s="59" t="str">
        <f>MID('[4]三菜'!$E$30,FIND("蔬",'[4]三菜'!$E$30,1)+4,3)</f>
        <v>1.4</v>
      </c>
    </row>
    <row r="23" spans="1:23" ht="27.75" customHeight="1">
      <c r="A23" s="76" t="s">
        <v>43</v>
      </c>
      <c r="B23" s="55"/>
      <c r="C23" s="53"/>
      <c r="D23" s="55"/>
      <c r="E23" s="55">
        <f>'[4]三菜'!E25</f>
        <v>0</v>
      </c>
      <c r="F23" s="62"/>
      <c r="G23" s="56">
        <f>'[4]三菜'!F25</f>
        <v>0</v>
      </c>
      <c r="H23" s="55" t="str">
        <f>'[4]三菜'!H25</f>
        <v>紅蘿蔔</v>
      </c>
      <c r="I23" s="62"/>
      <c r="J23" s="56">
        <v>10</v>
      </c>
      <c r="K23" s="55" t="str">
        <f>'[4]三菜'!K25</f>
        <v>豆皮/非</v>
      </c>
      <c r="L23" s="62"/>
      <c r="M23" s="56">
        <v>5</v>
      </c>
      <c r="N23" s="56"/>
      <c r="O23" s="56"/>
      <c r="P23" s="56"/>
      <c r="Q23" s="55" t="str">
        <f>'[4]三菜'!N25</f>
        <v>雞腿丁</v>
      </c>
      <c r="R23" s="62"/>
      <c r="S23" s="56">
        <v>10</v>
      </c>
      <c r="T23" s="166"/>
      <c r="U23" s="57" t="str">
        <f>'[4]三菜'!S24</f>
        <v>24.2 g</v>
      </c>
      <c r="V23" s="61" t="s">
        <v>148</v>
      </c>
      <c r="W23" s="59" t="str">
        <f>MID('[4]三菜'!$E$30,FIND("油",'[4]三菜'!$E$30,1)+9,3)</f>
        <v>2.6</v>
      </c>
    </row>
    <row r="24" spans="1:23" ht="27.75" customHeight="1">
      <c r="A24" s="169" t="s">
        <v>157</v>
      </c>
      <c r="B24" s="53"/>
      <c r="C24" s="53"/>
      <c r="D24" s="53"/>
      <c r="E24" s="55">
        <f>'[4]三菜'!E26</f>
        <v>0</v>
      </c>
      <c r="F24" s="62"/>
      <c r="G24" s="56">
        <f>'[4]三菜'!F26</f>
        <v>0</v>
      </c>
      <c r="H24" s="55">
        <f>'[4]三菜'!H26</f>
        <v>0</v>
      </c>
      <c r="I24" s="62"/>
      <c r="J24" s="56">
        <f>'[4]三菜'!I26</f>
        <v>0</v>
      </c>
      <c r="K24" s="55" t="str">
        <f>'[4]三菜'!K26</f>
        <v>木耳絲</v>
      </c>
      <c r="L24" s="62"/>
      <c r="M24" s="56">
        <v>5</v>
      </c>
      <c r="N24" s="56"/>
      <c r="O24" s="56"/>
      <c r="P24" s="56"/>
      <c r="Q24" s="55">
        <f>'[4]三菜'!N26</f>
        <v>0</v>
      </c>
      <c r="R24" s="62"/>
      <c r="S24" s="56">
        <f>'[4]三菜'!O26</f>
        <v>0</v>
      </c>
      <c r="T24" s="166"/>
      <c r="U24" s="60" t="s">
        <v>11</v>
      </c>
      <c r="V24" s="61" t="s">
        <v>150</v>
      </c>
      <c r="W24" s="59" t="str">
        <f>MID('[4]三菜'!$E$30,FIND("水",'[4]三菜'!$E$30,1)+4,3)</f>
        <v>0.0</v>
      </c>
    </row>
    <row r="25" spans="1:23" ht="27.75" customHeight="1">
      <c r="A25" s="169"/>
      <c r="B25" s="53"/>
      <c r="C25" s="53"/>
      <c r="D25" s="53"/>
      <c r="E25" s="55">
        <f>'[4]三菜'!E27</f>
        <v>0</v>
      </c>
      <c r="F25" s="62"/>
      <c r="G25" s="56">
        <f>'[4]三菜'!F27</f>
        <v>0</v>
      </c>
      <c r="H25" s="55">
        <f>'[4]三菜'!H27</f>
        <v>0</v>
      </c>
      <c r="I25" s="62"/>
      <c r="J25" s="56">
        <f>'[4]三菜'!I27</f>
        <v>0</v>
      </c>
      <c r="K25" s="55"/>
      <c r="L25" s="62"/>
      <c r="M25" s="56"/>
      <c r="N25" s="56"/>
      <c r="O25" s="56"/>
      <c r="P25" s="56"/>
      <c r="Q25" s="55">
        <f>'[4]三菜'!N27</f>
        <v>0</v>
      </c>
      <c r="R25" s="62"/>
      <c r="S25" s="56">
        <f>'[4]三菜'!O27</f>
        <v>0</v>
      </c>
      <c r="T25" s="166"/>
      <c r="U25" s="57" t="str">
        <f>'[4]三菜'!S25</f>
        <v>27.2 g</v>
      </c>
      <c r="V25" s="63" t="s">
        <v>151</v>
      </c>
      <c r="W25" s="59" t="str">
        <f>MID('[4]三菜'!$E$30,FIND("低",'[4]三菜'!$E$30,1)+6,3)</f>
        <v>0.0</v>
      </c>
    </row>
    <row r="26" spans="1:23" ht="27.75" customHeight="1">
      <c r="A26" s="64" t="s">
        <v>152</v>
      </c>
      <c r="B26" s="53"/>
      <c r="C26" s="62"/>
      <c r="D26" s="53"/>
      <c r="E26" s="55">
        <f>'[4]三菜'!E28</f>
        <v>0</v>
      </c>
      <c r="F26" s="62"/>
      <c r="G26" s="56">
        <f>'[4]三菜'!F28</f>
        <v>0</v>
      </c>
      <c r="H26" s="55">
        <f>'[4]三菜'!H28</f>
        <v>0</v>
      </c>
      <c r="I26" s="62"/>
      <c r="J26" s="56">
        <f>'[4]三菜'!I28</f>
        <v>0</v>
      </c>
      <c r="K26" s="55">
        <f>'[4]三菜'!K28</f>
        <v>0</v>
      </c>
      <c r="L26" s="62"/>
      <c r="M26" s="56">
        <f>'[4]三菜'!L28</f>
        <v>0</v>
      </c>
      <c r="N26" s="56"/>
      <c r="O26" s="56"/>
      <c r="P26" s="56"/>
      <c r="Q26" s="55">
        <f>'[4]三菜'!N28</f>
        <v>0</v>
      </c>
      <c r="R26" s="62"/>
      <c r="S26" s="56">
        <f>'[4]三菜'!O28</f>
        <v>0</v>
      </c>
      <c r="T26" s="166"/>
      <c r="U26" s="60" t="s">
        <v>153</v>
      </c>
      <c r="V26" s="65"/>
      <c r="W26" s="66"/>
    </row>
    <row r="27" spans="1:23" ht="27.75" customHeight="1">
      <c r="A27" s="77">
        <f>'[4]三菜'!B30</f>
        <v>680</v>
      </c>
      <c r="B27" s="62"/>
      <c r="C27" s="62"/>
      <c r="D27" s="55"/>
      <c r="E27" s="55">
        <f>'[4]三菜'!E29</f>
        <v>0</v>
      </c>
      <c r="F27" s="62"/>
      <c r="G27" s="56">
        <f>'[4]三菜'!F29</f>
        <v>0</v>
      </c>
      <c r="H27" s="55">
        <f>'[4]三菜'!H29</f>
        <v>0</v>
      </c>
      <c r="I27" s="62"/>
      <c r="J27" s="56">
        <f>'[4]三菜'!I29</f>
        <v>0</v>
      </c>
      <c r="K27" s="55">
        <f>'[4]三菜'!K29</f>
        <v>0</v>
      </c>
      <c r="L27" s="62"/>
      <c r="M27" s="56">
        <f>'[4]三菜'!L29</f>
        <v>0</v>
      </c>
      <c r="N27" s="56"/>
      <c r="O27" s="56"/>
      <c r="P27" s="56"/>
      <c r="Q27" s="55">
        <f>'[4]三菜'!N29</f>
        <v>0</v>
      </c>
      <c r="R27" s="62"/>
      <c r="S27" s="56">
        <f>'[4]三菜'!O29</f>
        <v>0</v>
      </c>
      <c r="T27" s="167"/>
      <c r="U27" s="57" t="str">
        <f>'[4]三菜'!S22</f>
        <v>671大卡</v>
      </c>
      <c r="V27" s="70"/>
      <c r="W27" s="66"/>
    </row>
    <row r="28" spans="1:23" ht="27.75" customHeight="1">
      <c r="A28" s="47">
        <f>'[4]三菜'!B31</f>
        <v>3</v>
      </c>
      <c r="B28" s="48" t="str">
        <f>'[2]三菜'!D31</f>
        <v>地瓜飯</v>
      </c>
      <c r="C28" s="48" t="s">
        <v>156</v>
      </c>
      <c r="D28" s="48"/>
      <c r="E28" s="48" t="str">
        <f>MID('[4]三菜'!E31,1,FIND("(",'[4]三菜'!E31,1)-1)</f>
        <v>紅燒肉丁</v>
      </c>
      <c r="F28" s="48" t="str">
        <f>MID('[4]三菜'!E31,FIND(")",'[4]三菜'!E31,1)-1,1)</f>
        <v>煮</v>
      </c>
      <c r="G28" s="48"/>
      <c r="H28" s="48" t="str">
        <f>MID('[4]三菜'!H31,1,FIND("(",'[4]三菜'!H31,1)-1)</f>
        <v>三色玉米</v>
      </c>
      <c r="I28" s="48" t="str">
        <f>MID('[4]三菜'!H31,FIND(")",'[4]三菜'!H31,1)-1,1)</f>
        <v>炒</v>
      </c>
      <c r="J28" s="48"/>
      <c r="K28" s="48" t="str">
        <f>MID('[4]三菜'!K31,1,FIND("(",'[4]三菜'!K31,1)-1)</f>
        <v>洋蔥銀芽</v>
      </c>
      <c r="L28" s="48" t="str">
        <f>MID('[4]三菜'!K31,FIND(")",'[4]三菜'!K31,1)-1,1)</f>
        <v>煮</v>
      </c>
      <c r="M28" s="48"/>
      <c r="N28" s="48" t="s">
        <v>162</v>
      </c>
      <c r="O28" s="48" t="s">
        <v>168</v>
      </c>
      <c r="P28" s="48"/>
      <c r="Q28" s="48" t="str">
        <f>MID('[4]三菜'!N31,1,FIND("(",'[4]三菜'!N31,1)-1)</f>
        <v>蘿蔔大骨湯</v>
      </c>
      <c r="R28" s="48" t="str">
        <f>MID('[4]三菜'!N31,FIND(")",'[4]三菜'!N31,1)-1,1)</f>
        <v>煮</v>
      </c>
      <c r="S28" s="48"/>
      <c r="T28" s="165">
        <f>'[4]三菜'!Q31</f>
        <v>0</v>
      </c>
      <c r="U28" s="49" t="s">
        <v>10</v>
      </c>
      <c r="V28" s="50" t="s">
        <v>144</v>
      </c>
      <c r="W28" s="51" t="str">
        <f>MID('[4]三菜'!$E$39,FIND("全",'[4]三菜'!$E$39,1)+6,3)</f>
        <v>4.8</v>
      </c>
    </row>
    <row r="29" spans="1:23" ht="27.75" customHeight="1">
      <c r="A29" s="52" t="s">
        <v>145</v>
      </c>
      <c r="B29" s="55" t="s">
        <v>160</v>
      </c>
      <c r="C29" s="55"/>
      <c r="D29" s="55">
        <v>80</v>
      </c>
      <c r="E29" s="55" t="str">
        <f>'[4]三菜'!E32</f>
        <v>肉丁</v>
      </c>
      <c r="F29" s="55"/>
      <c r="G29" s="56">
        <v>70</v>
      </c>
      <c r="H29" s="53" t="str">
        <f>'[4]三菜'!H32</f>
        <v>三色丁</v>
      </c>
      <c r="I29" s="53"/>
      <c r="J29" s="54">
        <v>30</v>
      </c>
      <c r="K29" s="55" t="str">
        <f>'[4]三菜'!K32</f>
        <v>豆芽菜</v>
      </c>
      <c r="L29" s="55"/>
      <c r="M29" s="56">
        <v>30</v>
      </c>
      <c r="N29" s="56" t="s">
        <v>131</v>
      </c>
      <c r="O29" s="56"/>
      <c r="P29" s="56">
        <v>100</v>
      </c>
      <c r="Q29" s="53" t="str">
        <f>'[4]三菜'!N32</f>
        <v>白蘿蔔</v>
      </c>
      <c r="R29" s="55"/>
      <c r="S29" s="56">
        <v>30</v>
      </c>
      <c r="T29" s="166"/>
      <c r="U29" s="57" t="str">
        <f>'[4]三菜'!S32</f>
        <v>76.6 g</v>
      </c>
      <c r="V29" s="58" t="s">
        <v>146</v>
      </c>
      <c r="W29" s="59" t="str">
        <f>MID('[4]三菜'!$E$39,FIND("豆",'[4]三菜'!$E$39,1)+6,3)</f>
        <v>2.9</v>
      </c>
    </row>
    <row r="30" spans="1:23" ht="27.75" customHeight="1">
      <c r="A30" s="52">
        <f>'[4]三菜'!B33</f>
        <v>22</v>
      </c>
      <c r="B30" s="55" t="s">
        <v>161</v>
      </c>
      <c r="C30" s="55"/>
      <c r="D30" s="55">
        <v>20</v>
      </c>
      <c r="E30" s="55" t="str">
        <f>'[4]三菜'!E33</f>
        <v>白蘿蔔</v>
      </c>
      <c r="F30" s="55"/>
      <c r="G30" s="56">
        <v>20</v>
      </c>
      <c r="H30" s="53" t="str">
        <f>'[4]三菜'!H33</f>
        <v>玉米粒</v>
      </c>
      <c r="I30" s="53"/>
      <c r="J30" s="54">
        <v>40</v>
      </c>
      <c r="K30" s="55" t="str">
        <f>'[4]三菜'!K33</f>
        <v>洋蔥/完整</v>
      </c>
      <c r="L30" s="55"/>
      <c r="M30" s="56">
        <v>20</v>
      </c>
      <c r="N30" s="56"/>
      <c r="O30" s="56"/>
      <c r="P30" s="56"/>
      <c r="Q30" s="53" t="str">
        <f>'[4]三菜'!N33</f>
        <v>大骨</v>
      </c>
      <c r="R30" s="55"/>
      <c r="S30" s="56">
        <v>10</v>
      </c>
      <c r="T30" s="166"/>
      <c r="U30" s="60" t="s">
        <v>9</v>
      </c>
      <c r="V30" s="61" t="s">
        <v>147</v>
      </c>
      <c r="W30" s="59" t="str">
        <f>MID('[4]三菜'!$E$39,FIND("蔬",'[4]三菜'!$E$39,1)+4,3)</f>
        <v>1.4</v>
      </c>
    </row>
    <row r="31" spans="1:23" ht="27.75" customHeight="1">
      <c r="A31" s="52" t="s">
        <v>43</v>
      </c>
      <c r="B31" s="62"/>
      <c r="C31" s="62"/>
      <c r="D31" s="55"/>
      <c r="E31" s="55" t="str">
        <f>'[4]三菜'!E34</f>
        <v>紅蘿蔔</v>
      </c>
      <c r="F31" s="62"/>
      <c r="G31" s="56">
        <v>10</v>
      </c>
      <c r="H31" s="53" t="str">
        <f>'[4]三菜'!H34</f>
        <v>絞肉</v>
      </c>
      <c r="I31" s="53"/>
      <c r="J31" s="54">
        <v>20</v>
      </c>
      <c r="K31" s="55" t="str">
        <f>'[4]三菜'!K34</f>
        <v>肉絲</v>
      </c>
      <c r="L31" s="62"/>
      <c r="M31" s="56">
        <v>20</v>
      </c>
      <c r="N31" s="56"/>
      <c r="O31" s="56"/>
      <c r="P31" s="56"/>
      <c r="Q31" s="53">
        <f>'[4]三菜'!N34</f>
        <v>0</v>
      </c>
      <c r="R31" s="62"/>
      <c r="S31" s="56">
        <f>'[4]三菜'!O34</f>
        <v>0</v>
      </c>
      <c r="T31" s="166"/>
      <c r="U31" s="57" t="str">
        <f>'[4]三菜'!S33</f>
        <v>26.9 g</v>
      </c>
      <c r="V31" s="61" t="s">
        <v>148</v>
      </c>
      <c r="W31" s="59" t="str">
        <f>MID('[4]三菜'!$E$39,FIND("油",'[4]三菜'!$E$39,1)+9,3)</f>
        <v>2.6</v>
      </c>
    </row>
    <row r="32" spans="1:23" ht="27.75" customHeight="1">
      <c r="A32" s="168" t="s">
        <v>158</v>
      </c>
      <c r="B32" s="62"/>
      <c r="C32" s="62"/>
      <c r="D32" s="55"/>
      <c r="E32" s="55">
        <f>'[4]三菜'!E35</f>
        <v>0</v>
      </c>
      <c r="F32" s="62"/>
      <c r="G32" s="56">
        <f>'[4]三菜'!F35</f>
        <v>0</v>
      </c>
      <c r="H32" s="53">
        <f>'[4]三菜'!H35</f>
        <v>0</v>
      </c>
      <c r="I32" s="53"/>
      <c r="J32" s="54">
        <f>'[4]三菜'!I35</f>
        <v>0</v>
      </c>
      <c r="K32" s="55" t="str">
        <f>'[4]三菜'!K35</f>
        <v>紅蘿蔔</v>
      </c>
      <c r="L32" s="62"/>
      <c r="M32" s="56">
        <v>5</v>
      </c>
      <c r="N32" s="56"/>
      <c r="O32" s="56"/>
      <c r="P32" s="56"/>
      <c r="Q32" s="53">
        <f>'[4]三菜'!N35</f>
        <v>0</v>
      </c>
      <c r="R32" s="62"/>
      <c r="S32" s="56">
        <f>'[4]三菜'!O35</f>
        <v>0</v>
      </c>
      <c r="T32" s="166"/>
      <c r="U32" s="60" t="s">
        <v>11</v>
      </c>
      <c r="V32" s="61" t="s">
        <v>150</v>
      </c>
      <c r="W32" s="59" t="str">
        <f>MID('[4]三菜'!$E$39,FIND("水",'[4]三菜'!$E$39,1)+4,3)</f>
        <v>0.0</v>
      </c>
    </row>
    <row r="33" spans="1:23" ht="27.75" customHeight="1">
      <c r="A33" s="168"/>
      <c r="B33" s="62"/>
      <c r="C33" s="62"/>
      <c r="D33" s="55"/>
      <c r="E33" s="55">
        <f>'[4]三菜'!E36</f>
        <v>0</v>
      </c>
      <c r="F33" s="62"/>
      <c r="G33" s="56">
        <f>'[4]三菜'!F36</f>
        <v>0</v>
      </c>
      <c r="H33" s="53">
        <f>'[4]三菜'!H36</f>
        <v>0</v>
      </c>
      <c r="I33" s="62"/>
      <c r="J33" s="54">
        <f>'[4]三菜'!I36</f>
        <v>0</v>
      </c>
      <c r="K33" s="55">
        <f>'[4]三菜'!K36</f>
        <v>0</v>
      </c>
      <c r="L33" s="62"/>
      <c r="M33" s="56">
        <f>'[4]三菜'!L36</f>
        <v>0</v>
      </c>
      <c r="N33" s="56"/>
      <c r="O33" s="56"/>
      <c r="P33" s="56"/>
      <c r="Q33" s="53">
        <f>'[4]三菜'!N36</f>
        <v>0</v>
      </c>
      <c r="R33" s="62"/>
      <c r="S33" s="56">
        <f>'[4]三菜'!O36</f>
        <v>0</v>
      </c>
      <c r="T33" s="166"/>
      <c r="U33" s="57" t="str">
        <f>'[4]三菜'!S34</f>
        <v>30.1 g</v>
      </c>
      <c r="V33" s="63" t="s">
        <v>151</v>
      </c>
      <c r="W33" s="59" t="str">
        <f>MID('[4]三菜'!$E$39,FIND("低",'[4]三菜'!$E$39,1)+6,3)</f>
        <v>0.0</v>
      </c>
    </row>
    <row r="34" spans="1:23" ht="27.75" customHeight="1">
      <c r="A34" s="64" t="s">
        <v>152</v>
      </c>
      <c r="B34" s="62"/>
      <c r="C34" s="62"/>
      <c r="D34" s="55"/>
      <c r="E34" s="55">
        <f>'[4]三菜'!E37</f>
        <v>0</v>
      </c>
      <c r="F34" s="62"/>
      <c r="G34" s="56">
        <f>'[4]三菜'!F37</f>
        <v>0</v>
      </c>
      <c r="H34" s="53">
        <f>'[4]三菜'!H37</f>
        <v>0</v>
      </c>
      <c r="I34" s="62"/>
      <c r="J34" s="54">
        <f>'[4]三菜'!I37</f>
        <v>0</v>
      </c>
      <c r="K34" s="55">
        <f>'[4]三菜'!K37</f>
        <v>0</v>
      </c>
      <c r="L34" s="62"/>
      <c r="M34" s="56">
        <f>'[4]三菜'!L37</f>
        <v>0</v>
      </c>
      <c r="N34" s="56"/>
      <c r="O34" s="56"/>
      <c r="P34" s="56"/>
      <c r="Q34" s="53">
        <f>'[4]三菜'!N37</f>
        <v>0</v>
      </c>
      <c r="R34" s="62"/>
      <c r="S34" s="56">
        <f>'[4]三菜'!O37</f>
        <v>0</v>
      </c>
      <c r="T34" s="166"/>
      <c r="U34" s="60" t="s">
        <v>153</v>
      </c>
      <c r="V34" s="65"/>
      <c r="W34" s="66"/>
    </row>
    <row r="35" spans="1:23" ht="27.75" customHeight="1">
      <c r="A35" s="72">
        <f>'[4]三菜'!B39</f>
        <v>680</v>
      </c>
      <c r="B35" s="62"/>
      <c r="C35" s="62"/>
      <c r="D35" s="55"/>
      <c r="E35" s="55">
        <f>'[4]三菜'!E38</f>
        <v>0</v>
      </c>
      <c r="F35" s="62"/>
      <c r="G35" s="56">
        <f>'[4]三菜'!F38</f>
        <v>0</v>
      </c>
      <c r="H35" s="53">
        <f>'[4]三菜'!H38</f>
        <v>0</v>
      </c>
      <c r="I35" s="62"/>
      <c r="J35" s="54">
        <f>'[4]三菜'!I38</f>
        <v>0</v>
      </c>
      <c r="K35" s="55">
        <f>'[4]三菜'!K38</f>
        <v>0</v>
      </c>
      <c r="L35" s="62"/>
      <c r="M35" s="56">
        <f>'[4]三菜'!L38</f>
        <v>0</v>
      </c>
      <c r="N35" s="56"/>
      <c r="O35" s="56"/>
      <c r="P35" s="56"/>
      <c r="Q35" s="53">
        <f>'[4]三菜'!N38</f>
        <v>0</v>
      </c>
      <c r="R35" s="62"/>
      <c r="S35" s="56">
        <f>'[4]三菜'!O38</f>
        <v>0</v>
      </c>
      <c r="T35" s="167"/>
      <c r="U35" s="57" t="str">
        <f>'[4]三菜'!S31</f>
        <v>685大卡</v>
      </c>
      <c r="V35" s="73"/>
      <c r="W35" s="66"/>
    </row>
    <row r="36" spans="1:23" ht="27.75" customHeight="1">
      <c r="A36" s="47">
        <f>'[4]三菜'!B40</f>
        <v>3</v>
      </c>
      <c r="B36" s="48" t="s">
        <v>160</v>
      </c>
      <c r="C36" s="48" t="s">
        <v>154</v>
      </c>
      <c r="D36" s="48" t="s">
        <v>143</v>
      </c>
      <c r="E36" s="48" t="str">
        <f>MID('[4]三菜'!E40,1,FIND("(",'[4]三菜'!E40,1)-1)</f>
        <v>香滷豬排</v>
      </c>
      <c r="F36" s="48" t="str">
        <f>MID('[4]三菜'!E40,FIND(")",'[4]三菜'!E40,1)-1,1)</f>
        <v>滷</v>
      </c>
      <c r="G36" s="48"/>
      <c r="H36" s="48" t="str">
        <f>MID('[4]三菜'!H40,1,FIND("(",'[4]三菜'!H40,1)-1)</f>
        <v>麻婆豆腐</v>
      </c>
      <c r="I36" s="48" t="str">
        <f>MID('[4]三菜'!H40,FIND(")",'[4]三菜'!H40,1)-1,1)</f>
        <v>煮</v>
      </c>
      <c r="J36" s="48"/>
      <c r="K36" s="48" t="str">
        <f>MID('[4]三菜'!K40,1,FIND("(",'[4]三菜'!K40,1)-1)</f>
        <v>開陽白菜</v>
      </c>
      <c r="L36" s="48" t="str">
        <f>MID('[4]三菜'!K40,FIND(")",'[4]三菜'!K40,1)-1,1)</f>
        <v>炒</v>
      </c>
      <c r="M36" s="48"/>
      <c r="N36" s="48" t="s">
        <v>162</v>
      </c>
      <c r="O36" s="48" t="s">
        <v>168</v>
      </c>
      <c r="P36" s="48" t="s">
        <v>143</v>
      </c>
      <c r="Q36" s="48" t="str">
        <f>MID('[4]三菜'!N40,1,FIND("(",'[4]三菜'!N40,1)-1)</f>
        <v>酸辣湯</v>
      </c>
      <c r="R36" s="48" t="str">
        <f>MID('[4]三菜'!N40,FIND(")",'[4]三菜'!N40,1)-1,1)</f>
        <v>炒</v>
      </c>
      <c r="S36" s="48"/>
      <c r="T36" s="165">
        <f>'[4]三菜'!Q40</f>
        <v>0</v>
      </c>
      <c r="U36" s="49" t="s">
        <v>10</v>
      </c>
      <c r="V36" s="50" t="s">
        <v>144</v>
      </c>
      <c r="W36" s="51" t="str">
        <f>MID('[4]三菜'!$E$48,FIND("全",'[4]三菜'!$E$48,1)+6,3)</f>
        <v>6.1</v>
      </c>
    </row>
    <row r="37" spans="1:23" ht="27.75" customHeight="1">
      <c r="A37" s="52" t="s">
        <v>145</v>
      </c>
      <c r="B37" s="53" t="s">
        <v>160</v>
      </c>
      <c r="C37" s="53"/>
      <c r="D37" s="54">
        <v>100</v>
      </c>
      <c r="E37" s="55" t="str">
        <f>'[4]三菜'!E41</f>
        <v>今饌里肌肉排</v>
      </c>
      <c r="F37" s="53"/>
      <c r="G37" s="56">
        <v>80</v>
      </c>
      <c r="H37" s="53" t="str">
        <f>'[4]三菜'!H41</f>
        <v>白干盤4.5K/非</v>
      </c>
      <c r="I37" s="55"/>
      <c r="J37" s="54">
        <v>70</v>
      </c>
      <c r="K37" s="55" t="str">
        <f>'[4]三菜'!K41</f>
        <v>紅蘿蔔</v>
      </c>
      <c r="L37" s="53"/>
      <c r="M37" s="56">
        <v>10</v>
      </c>
      <c r="N37" s="56" t="s">
        <v>130</v>
      </c>
      <c r="O37" s="56"/>
      <c r="P37" s="56">
        <v>100</v>
      </c>
      <c r="Q37" s="78" t="str">
        <f>'[4]三菜'!N41</f>
        <v>竹筍絲/醃製</v>
      </c>
      <c r="R37" s="55"/>
      <c r="S37" s="56">
        <v>10</v>
      </c>
      <c r="T37" s="166"/>
      <c r="U37" s="57" t="str">
        <f>'[4]三菜'!S41</f>
        <v>52.8 g</v>
      </c>
      <c r="V37" s="58" t="s">
        <v>146</v>
      </c>
      <c r="W37" s="59" t="str">
        <f>MID('[4]三菜'!$E$48,FIND("豆",'[4]三菜'!$E$48,1)+6,3)</f>
        <v>3.9</v>
      </c>
    </row>
    <row r="38" spans="1:23" ht="27.75" customHeight="1">
      <c r="A38" s="52">
        <f>'[4]三菜'!B42</f>
        <v>23</v>
      </c>
      <c r="B38" s="53"/>
      <c r="C38" s="53"/>
      <c r="D38" s="53"/>
      <c r="E38" s="55">
        <f>'[4]三菜'!E42</f>
        <v>0</v>
      </c>
      <c r="F38" s="53"/>
      <c r="G38" s="56">
        <f>'[4]三菜'!F42</f>
        <v>0</v>
      </c>
      <c r="H38" s="53" t="str">
        <f>'[4]三菜'!H42</f>
        <v>絞肉</v>
      </c>
      <c r="I38" s="55"/>
      <c r="J38" s="54">
        <v>10</v>
      </c>
      <c r="K38" s="55" t="str">
        <f>'[4]三菜'!K42</f>
        <v>大白菜</v>
      </c>
      <c r="L38" s="53"/>
      <c r="M38" s="79">
        <v>80</v>
      </c>
      <c r="N38" s="98"/>
      <c r="O38" s="98"/>
      <c r="P38" s="98"/>
      <c r="Q38" s="80" t="str">
        <f>'[4]三菜'!N42</f>
        <v>洗選蛋</v>
      </c>
      <c r="R38" s="81"/>
      <c r="S38" s="56">
        <v>10</v>
      </c>
      <c r="T38" s="166"/>
      <c r="U38" s="60" t="s">
        <v>9</v>
      </c>
      <c r="V38" s="61" t="s">
        <v>147</v>
      </c>
      <c r="W38" s="59" t="str">
        <f>MID('[4]三菜'!$E$48,FIND("蔬",'[4]三菜'!$E$48,1)+4,3)</f>
        <v>1.1</v>
      </c>
    </row>
    <row r="39" spans="1:23" ht="27.75" customHeight="1">
      <c r="A39" s="52" t="s">
        <v>43</v>
      </c>
      <c r="B39" s="53"/>
      <c r="C39" s="53"/>
      <c r="D39" s="53"/>
      <c r="E39" s="55">
        <f>'[4]三菜'!E43</f>
        <v>0</v>
      </c>
      <c r="F39" s="53"/>
      <c r="G39" s="56">
        <f>'[4]三菜'!F43</f>
        <v>0</v>
      </c>
      <c r="H39" s="53">
        <f>'[4]三菜'!H43</f>
        <v>0</v>
      </c>
      <c r="I39" s="62"/>
      <c r="J39" s="54">
        <f>'[4]三菜'!I43</f>
        <v>0</v>
      </c>
      <c r="K39" s="55" t="str">
        <f>'[4]三菜'!K43</f>
        <v>肉片</v>
      </c>
      <c r="L39" s="53"/>
      <c r="M39" s="79">
        <v>15</v>
      </c>
      <c r="N39" s="98"/>
      <c r="O39" s="98"/>
      <c r="P39" s="98"/>
      <c r="Q39" s="80" t="str">
        <f>'[4]三菜'!N43</f>
        <v>木耳絲</v>
      </c>
      <c r="R39" s="81"/>
      <c r="S39" s="56">
        <v>5</v>
      </c>
      <c r="T39" s="166"/>
      <c r="U39" s="57" t="str">
        <f>'[4]三菜'!S42</f>
        <v>18.5 g</v>
      </c>
      <c r="V39" s="61" t="s">
        <v>148</v>
      </c>
      <c r="W39" s="59" t="str">
        <f>MID('[4]三菜'!$E$48,FIND("油",'[4]三菜'!$E$48,1)+9,3)</f>
        <v>0.0</v>
      </c>
    </row>
    <row r="40" spans="1:23" ht="27.75" customHeight="1">
      <c r="A40" s="168" t="s">
        <v>159</v>
      </c>
      <c r="B40" s="53"/>
      <c r="C40" s="53"/>
      <c r="D40" s="53"/>
      <c r="E40" s="55">
        <f>'[4]三菜'!E44</f>
        <v>0</v>
      </c>
      <c r="F40" s="53"/>
      <c r="G40" s="56">
        <f>'[4]三菜'!F44</f>
        <v>0</v>
      </c>
      <c r="H40" s="53">
        <f>'[4]三菜'!H44</f>
        <v>0</v>
      </c>
      <c r="I40" s="62"/>
      <c r="J40" s="54">
        <f>'[4]三菜'!I44</f>
        <v>0</v>
      </c>
      <c r="K40" s="55" t="str">
        <f>'[4]三菜'!K44</f>
        <v>木耳絲</v>
      </c>
      <c r="L40" s="53"/>
      <c r="M40" s="79">
        <v>5</v>
      </c>
      <c r="N40" s="98"/>
      <c r="O40" s="98"/>
      <c r="P40" s="98"/>
      <c r="Q40" s="80" t="str">
        <f>'[4]三菜'!N44</f>
        <v>白干盤切絲</v>
      </c>
      <c r="R40" s="81"/>
      <c r="S40" s="56">
        <v>10</v>
      </c>
      <c r="T40" s="166"/>
      <c r="U40" s="60" t="s">
        <v>11</v>
      </c>
      <c r="V40" s="61" t="s">
        <v>150</v>
      </c>
      <c r="W40" s="59" t="str">
        <f>MID('[4]三菜'!$E$48,FIND("水",'[4]三菜'!$E$48,1)+4,3)</f>
        <v>0.0</v>
      </c>
    </row>
    <row r="41" spans="1:23" ht="27.75" customHeight="1">
      <c r="A41" s="168"/>
      <c r="B41" s="62"/>
      <c r="C41" s="62"/>
      <c r="D41" s="55"/>
      <c r="E41" s="55">
        <f>'[4]三菜'!E45</f>
        <v>0</v>
      </c>
      <c r="F41" s="62"/>
      <c r="G41" s="56">
        <f>'[4]三菜'!F45</f>
        <v>0</v>
      </c>
      <c r="H41" s="53">
        <f>'[4]三菜'!H45</f>
        <v>0</v>
      </c>
      <c r="I41" s="62"/>
      <c r="J41" s="54">
        <f>'[4]三菜'!I45</f>
        <v>0</v>
      </c>
      <c r="K41" s="55" t="str">
        <f>'[4]三菜'!K45</f>
        <v>蝦皮</v>
      </c>
      <c r="L41" s="62"/>
      <c r="M41" s="79">
        <v>1</v>
      </c>
      <c r="N41" s="98"/>
      <c r="O41" s="98"/>
      <c r="P41" s="98"/>
      <c r="Q41" s="80">
        <f>'[4]三菜'!N45</f>
        <v>0</v>
      </c>
      <c r="R41" s="82"/>
      <c r="S41" s="56">
        <f>'[4]三菜'!O45</f>
        <v>0</v>
      </c>
      <c r="T41" s="166"/>
      <c r="U41" s="57" t="str">
        <f>'[4]三菜'!S43</f>
        <v>33.3 g</v>
      </c>
      <c r="V41" s="63" t="s">
        <v>151</v>
      </c>
      <c r="W41" s="59" t="str">
        <f>MID('[4]三菜'!$E$48,FIND("低",'[4]三菜'!$E$48,1)+6,3)</f>
        <v>0.0</v>
      </c>
    </row>
    <row r="42" spans="1:23" ht="27.75" customHeight="1">
      <c r="A42" s="64" t="s">
        <v>152</v>
      </c>
      <c r="B42" s="62"/>
      <c r="C42" s="62"/>
      <c r="D42" s="55"/>
      <c r="E42" s="55">
        <f>'[4]三菜'!E46</f>
        <v>0</v>
      </c>
      <c r="F42" s="62"/>
      <c r="G42" s="56">
        <f>'[4]三菜'!F46</f>
        <v>0</v>
      </c>
      <c r="H42" s="53">
        <f>'[4]三菜'!H46</f>
        <v>0</v>
      </c>
      <c r="I42" s="62"/>
      <c r="J42" s="54">
        <f>'[4]三菜'!I46</f>
        <v>0</v>
      </c>
      <c r="K42" s="55">
        <f>'[4]三菜'!K46</f>
        <v>0</v>
      </c>
      <c r="L42" s="62"/>
      <c r="M42" s="79">
        <f>'[4]三菜'!L46</f>
        <v>0</v>
      </c>
      <c r="N42" s="98"/>
      <c r="O42" s="98"/>
      <c r="P42" s="98"/>
      <c r="Q42" s="80">
        <f>'[4]三菜'!N46</f>
        <v>0</v>
      </c>
      <c r="R42" s="82"/>
      <c r="S42" s="56">
        <f>'[4]三菜'!O46</f>
        <v>0</v>
      </c>
      <c r="T42" s="166"/>
      <c r="U42" s="60" t="s">
        <v>153</v>
      </c>
      <c r="V42" s="65"/>
      <c r="W42" s="66"/>
    </row>
    <row r="43" spans="1:23" ht="27.75" customHeight="1" thickBot="1">
      <c r="A43" s="83">
        <f>'[4]三菜'!B48</f>
        <v>680</v>
      </c>
      <c r="B43" s="84"/>
      <c r="C43" s="84"/>
      <c r="D43" s="85"/>
      <c r="E43" s="86">
        <f>'[4]三菜'!E47</f>
        <v>0</v>
      </c>
      <c r="F43" s="87"/>
      <c r="G43" s="88">
        <f>'[4]三菜'!F47</f>
        <v>0</v>
      </c>
      <c r="H43" s="89">
        <f>'[4]三菜'!H47</f>
        <v>0</v>
      </c>
      <c r="I43" s="87"/>
      <c r="J43" s="90">
        <f>'[4]三菜'!I47</f>
        <v>0</v>
      </c>
      <c r="K43" s="86">
        <f>'[4]三菜'!K47</f>
        <v>0</v>
      </c>
      <c r="L43" s="87"/>
      <c r="M43" s="91">
        <f>'[4]三菜'!L47</f>
        <v>0</v>
      </c>
      <c r="N43" s="99"/>
      <c r="O43" s="99"/>
      <c r="P43" s="99"/>
      <c r="Q43" s="92">
        <f>'[4]三菜'!N47</f>
        <v>0</v>
      </c>
      <c r="R43" s="93"/>
      <c r="S43" s="88">
        <f>'[4]三菜'!O47</f>
        <v>0</v>
      </c>
      <c r="T43" s="170"/>
      <c r="U43" s="94" t="str">
        <f>'[4]三菜'!S40</f>
        <v>526大卡</v>
      </c>
      <c r="V43" s="95"/>
      <c r="W43" s="96"/>
    </row>
  </sheetData>
  <sheetProtection/>
  <mergeCells count="11">
    <mergeCell ref="T28:T35"/>
    <mergeCell ref="A32:A33"/>
    <mergeCell ref="T36:T43"/>
    <mergeCell ref="A40:A41"/>
    <mergeCell ref="A1:W1"/>
    <mergeCell ref="T4:T11"/>
    <mergeCell ref="A8:A9"/>
    <mergeCell ref="T12:T19"/>
    <mergeCell ref="A16:A17"/>
    <mergeCell ref="T20:T27"/>
    <mergeCell ref="A24:A25"/>
  </mergeCells>
  <printOptions/>
  <pageMargins left="0.7" right="0.7" top="0.75" bottom="0.75" header="0.3" footer="0.3"/>
  <pageSetup fitToHeight="1" fitToWidth="1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PageLayoutView="0" workbookViewId="0" topLeftCell="A1">
      <selection activeCell="A1" sqref="A1:W1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6" width="10.625" style="0" customWidth="1"/>
    <col min="17" max="17" width="18.50390625" style="0" customWidth="1"/>
    <col min="18" max="18" width="5.625" style="0" customWidth="1"/>
    <col min="19" max="19" width="10.625" style="0" customWidth="1"/>
    <col min="21" max="21" width="12.00390625" style="0" bestFit="1" customWidth="1"/>
    <col min="22" max="22" width="14.625" style="0" bestFit="1" customWidth="1"/>
    <col min="23" max="23" width="8.875" style="0" customWidth="1"/>
  </cols>
  <sheetData>
    <row r="1" spans="1:23" ht="33">
      <c r="A1" s="164" t="s">
        <v>203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25.5" thickBot="1">
      <c r="A2" s="30" t="s">
        <v>132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4"/>
      <c r="U2" s="35"/>
      <c r="V2" s="36"/>
      <c r="W2" s="37"/>
    </row>
    <row r="3" spans="1:23" ht="27.75" customHeight="1">
      <c r="A3" s="38" t="s">
        <v>133</v>
      </c>
      <c r="B3" s="39" t="s">
        <v>134</v>
      </c>
      <c r="C3" s="40" t="s">
        <v>135</v>
      </c>
      <c r="D3" s="41"/>
      <c r="E3" s="39" t="s">
        <v>136</v>
      </c>
      <c r="F3" s="40" t="s">
        <v>135</v>
      </c>
      <c r="G3" s="41"/>
      <c r="H3" s="39" t="s">
        <v>137</v>
      </c>
      <c r="I3" s="40" t="s">
        <v>135</v>
      </c>
      <c r="J3" s="41"/>
      <c r="K3" s="39" t="s">
        <v>137</v>
      </c>
      <c r="L3" s="40" t="s">
        <v>135</v>
      </c>
      <c r="M3" s="41"/>
      <c r="N3" s="97" t="s">
        <v>162</v>
      </c>
      <c r="O3" s="97"/>
      <c r="P3" s="97"/>
      <c r="Q3" s="42" t="s">
        <v>138</v>
      </c>
      <c r="R3" s="40" t="s">
        <v>135</v>
      </c>
      <c r="S3" s="43"/>
      <c r="T3" s="38" t="s">
        <v>139</v>
      </c>
      <c r="U3" s="44" t="s">
        <v>140</v>
      </c>
      <c r="V3" s="45" t="s">
        <v>141</v>
      </c>
      <c r="W3" s="46" t="s">
        <v>142</v>
      </c>
    </row>
    <row r="4" spans="1:23" ht="27.75" customHeight="1">
      <c r="A4" s="47">
        <f>'[5]三菜'!B4</f>
        <v>3</v>
      </c>
      <c r="B4" s="48" t="str">
        <f>'[2]三菜'!D4</f>
        <v>白米飯</v>
      </c>
      <c r="C4" s="48" t="s">
        <v>154</v>
      </c>
      <c r="D4" s="48" t="s">
        <v>143</v>
      </c>
      <c r="E4" s="48" t="str">
        <f>MID('[5]三菜'!E4,1,FIND("(",'[5]三菜'!E4,1)-1)</f>
        <v>豚骨咖哩</v>
      </c>
      <c r="F4" s="48" t="str">
        <f>MID('[5]三菜'!E4,FIND(")",'[5]三菜'!E4,1)-1,1)</f>
        <v>煮</v>
      </c>
      <c r="G4" s="48" t="s">
        <v>143</v>
      </c>
      <c r="H4" s="48" t="str">
        <f>MID('[5]三菜'!H4,1,FIND("(",'[5]三菜'!H4,1)-1)</f>
        <v>紅蘿蔔炒蛋</v>
      </c>
      <c r="I4" s="48" t="str">
        <f>MID('[5]三菜'!H4,FIND(")",'[5]三菜'!H4,1)-1,1)</f>
        <v>炒</v>
      </c>
      <c r="J4" s="48" t="s">
        <v>143</v>
      </c>
      <c r="K4" s="48" t="s">
        <v>202</v>
      </c>
      <c r="L4" s="48" t="str">
        <f>MID('[5]三菜'!K4,FIND(")",'[5]三菜'!K4,1)-1,1)</f>
        <v>炒</v>
      </c>
      <c r="M4" s="48" t="s">
        <v>143</v>
      </c>
      <c r="N4" s="48" t="s">
        <v>162</v>
      </c>
      <c r="O4" s="48" t="s">
        <v>168</v>
      </c>
      <c r="P4" s="48" t="s">
        <v>143</v>
      </c>
      <c r="Q4" s="48" t="str">
        <f>MID('[5]三菜'!N4,1,FIND("(",'[5]三菜'!N4,1)-1)</f>
        <v>黃瓜排骨湯</v>
      </c>
      <c r="R4" s="48" t="str">
        <f>MID('[5]三菜'!N4,FIND(")",'[5]三菜'!N4,1)-1,1)</f>
        <v>煮</v>
      </c>
      <c r="S4" s="48" t="s">
        <v>143</v>
      </c>
      <c r="T4" s="165">
        <f>'[5]三菜'!Q4</f>
        <v>0</v>
      </c>
      <c r="U4" s="49" t="s">
        <v>10</v>
      </c>
      <c r="V4" s="50" t="s">
        <v>144</v>
      </c>
      <c r="W4" s="51" t="str">
        <f>MID('[5]三菜'!$E$12,FIND("全",'[5]三菜'!$E$12,1)+6,3)</f>
        <v>5.2</v>
      </c>
    </row>
    <row r="5" spans="1:23" ht="27.75" customHeight="1">
      <c r="A5" s="52" t="s">
        <v>145</v>
      </c>
      <c r="B5" s="53" t="s">
        <v>160</v>
      </c>
      <c r="C5" s="53"/>
      <c r="D5" s="54">
        <v>100</v>
      </c>
      <c r="E5" s="55" t="str">
        <f>'[5]三菜'!E5</f>
        <v>肉片</v>
      </c>
      <c r="F5" s="53"/>
      <c r="G5" s="56">
        <v>60</v>
      </c>
      <c r="H5" s="55" t="str">
        <f>'[5]三菜'!H5</f>
        <v>全蛋液</v>
      </c>
      <c r="I5" s="55"/>
      <c r="J5" s="56">
        <v>40</v>
      </c>
      <c r="K5" s="53" t="s">
        <v>186</v>
      </c>
      <c r="L5" s="53"/>
      <c r="M5" s="53">
        <v>150</v>
      </c>
      <c r="N5" s="56" t="s">
        <v>130</v>
      </c>
      <c r="O5" s="56"/>
      <c r="P5" s="56">
        <v>100</v>
      </c>
      <c r="Q5" s="53" t="str">
        <f>'[5]三菜'!N5</f>
        <v>大黃瓜/完整</v>
      </c>
      <c r="R5" s="55"/>
      <c r="S5" s="56">
        <v>30</v>
      </c>
      <c r="T5" s="166"/>
      <c r="U5" s="57" t="str">
        <f>'[5]三菜'!S5</f>
        <v>83.7 g</v>
      </c>
      <c r="V5" s="58" t="s">
        <v>146</v>
      </c>
      <c r="W5" s="59" t="str">
        <f>MID('[5]三菜'!$E$12,FIND("豆",'[5]三菜'!$E$12,1)+6,3)</f>
        <v>2.9</v>
      </c>
    </row>
    <row r="6" spans="1:23" ht="27.75" customHeight="1">
      <c r="A6" s="52">
        <f>'[5]三菜'!B6</f>
        <v>26</v>
      </c>
      <c r="B6" s="53"/>
      <c r="C6" s="53"/>
      <c r="D6" s="54"/>
      <c r="E6" s="55" t="str">
        <f>'[5]三菜'!E6</f>
        <v>馬鈴薯/帶皮</v>
      </c>
      <c r="F6" s="53"/>
      <c r="G6" s="56">
        <v>20</v>
      </c>
      <c r="H6" s="55" t="str">
        <f>'[5]三菜'!H6</f>
        <v>紅蘿蔔</v>
      </c>
      <c r="I6" s="55"/>
      <c r="J6" s="56">
        <v>40</v>
      </c>
      <c r="K6" s="53" t="s">
        <v>187</v>
      </c>
      <c r="L6" s="53"/>
      <c r="M6" s="53">
        <v>10</v>
      </c>
      <c r="N6" s="56"/>
      <c r="O6" s="56"/>
      <c r="P6" s="56"/>
      <c r="Q6" s="53" t="str">
        <f>'[5]三菜'!N6</f>
        <v>中排骨</v>
      </c>
      <c r="R6" s="55"/>
      <c r="S6" s="56">
        <v>10</v>
      </c>
      <c r="T6" s="166"/>
      <c r="U6" s="60" t="s">
        <v>9</v>
      </c>
      <c r="V6" s="61" t="s">
        <v>147</v>
      </c>
      <c r="W6" s="59" t="str">
        <f>MID('[5]三菜'!$E$12,FIND("蔬",'[5]三菜'!$E$12,1)+4,3)</f>
        <v>1.3</v>
      </c>
    </row>
    <row r="7" spans="1:23" ht="27.75" customHeight="1">
      <c r="A7" s="52" t="s">
        <v>43</v>
      </c>
      <c r="B7" s="53"/>
      <c r="C7" s="53"/>
      <c r="D7" s="54"/>
      <c r="E7" s="55" t="str">
        <f>'[5]三菜'!E7</f>
        <v>洋蔥/完整</v>
      </c>
      <c r="F7" s="62"/>
      <c r="G7" s="56">
        <v>10</v>
      </c>
      <c r="H7" s="55">
        <f>'[5]三菜'!H7</f>
        <v>0</v>
      </c>
      <c r="I7" s="62"/>
      <c r="J7" s="56">
        <f>'[5]三菜'!I7</f>
        <v>0</v>
      </c>
      <c r="K7" s="53" t="s">
        <v>166</v>
      </c>
      <c r="L7" s="53"/>
      <c r="M7" s="53">
        <v>30</v>
      </c>
      <c r="N7" s="56"/>
      <c r="O7" s="56"/>
      <c r="P7" s="56"/>
      <c r="Q7" s="53">
        <f>'[5]三菜'!N7</f>
        <v>0</v>
      </c>
      <c r="R7" s="62"/>
      <c r="S7" s="56">
        <f>'[5]三菜'!O7</f>
        <v>0</v>
      </c>
      <c r="T7" s="166"/>
      <c r="U7" s="57" t="str">
        <f>'[5]三菜'!S6</f>
        <v>27.4 g</v>
      </c>
      <c r="V7" s="61" t="s">
        <v>148</v>
      </c>
      <c r="W7" s="59" t="str">
        <f>MID('[5]三菜'!$E$12,FIND("油",'[5]三菜'!$E$12,1)+9,3)</f>
        <v>2.6</v>
      </c>
    </row>
    <row r="8" spans="1:23" ht="27.75" customHeight="1">
      <c r="A8" s="168" t="s">
        <v>149</v>
      </c>
      <c r="B8" s="53"/>
      <c r="C8" s="53"/>
      <c r="D8" s="54"/>
      <c r="E8" s="55" t="str">
        <f>'[5]三菜'!E8</f>
        <v>紅蘿蔔</v>
      </c>
      <c r="F8" s="62"/>
      <c r="G8" s="56">
        <v>10</v>
      </c>
      <c r="H8" s="55">
        <f>'[5]三菜'!H8</f>
        <v>0</v>
      </c>
      <c r="I8" s="62"/>
      <c r="J8" s="56">
        <f>'[5]三菜'!I8</f>
        <v>0</v>
      </c>
      <c r="K8" s="53" t="s">
        <v>188</v>
      </c>
      <c r="L8" s="53"/>
      <c r="M8" s="53">
        <v>10</v>
      </c>
      <c r="N8" s="56"/>
      <c r="O8" s="56"/>
      <c r="P8" s="56"/>
      <c r="Q8" s="53">
        <f>'[5]三菜'!N8</f>
        <v>0</v>
      </c>
      <c r="R8" s="62"/>
      <c r="S8" s="56">
        <f>'[5]三菜'!O8</f>
        <v>0</v>
      </c>
      <c r="T8" s="166"/>
      <c r="U8" s="60" t="s">
        <v>11</v>
      </c>
      <c r="V8" s="61" t="s">
        <v>150</v>
      </c>
      <c r="W8" s="59" t="str">
        <f>MID('[5]三菜'!$E$12,FIND("水",'[5]三菜'!$E$12,1)+4,3)</f>
        <v>0.0</v>
      </c>
    </row>
    <row r="9" spans="1:23" ht="27.75" customHeight="1">
      <c r="A9" s="168"/>
      <c r="B9" s="53">
        <f>'[2]三菜'!E9</f>
        <v>0</v>
      </c>
      <c r="C9" s="53"/>
      <c r="D9" s="54">
        <f>'[2]三菜'!F9</f>
        <v>0</v>
      </c>
      <c r="E9" s="55">
        <f>'[5]三菜'!E9</f>
        <v>0</v>
      </c>
      <c r="F9" s="62"/>
      <c r="G9" s="56">
        <f>'[5]三菜'!F9</f>
        <v>0</v>
      </c>
      <c r="H9" s="55">
        <f>'[5]三菜'!H9</f>
        <v>0</v>
      </c>
      <c r="I9" s="62"/>
      <c r="J9" s="56">
        <f>'[5]三菜'!I9</f>
        <v>0</v>
      </c>
      <c r="K9" s="53">
        <f>'[5]三菜'!K9</f>
        <v>0</v>
      </c>
      <c r="L9" s="62"/>
      <c r="M9" s="56">
        <f>'[5]三菜'!L9</f>
        <v>0</v>
      </c>
      <c r="N9" s="56"/>
      <c r="O9" s="56"/>
      <c r="P9" s="56"/>
      <c r="Q9" s="53">
        <f>'[5]三菜'!N9</f>
        <v>0</v>
      </c>
      <c r="R9" s="62"/>
      <c r="S9" s="56">
        <f>'[5]三菜'!O9</f>
        <v>0</v>
      </c>
      <c r="T9" s="166"/>
      <c r="U9" s="57" t="str">
        <f>'[5]三菜'!S7</f>
        <v>31.7 g</v>
      </c>
      <c r="V9" s="63" t="s">
        <v>151</v>
      </c>
      <c r="W9" s="59" t="str">
        <f>MID('[5]三菜'!$E$12,FIND("低",'[5]三菜'!$E$12,1)+6,3)</f>
        <v>0.0</v>
      </c>
    </row>
    <row r="10" spans="1:23" ht="27.75" customHeight="1">
      <c r="A10" s="64" t="s">
        <v>152</v>
      </c>
      <c r="B10" s="53">
        <f>'[2]三菜'!E10</f>
        <v>0</v>
      </c>
      <c r="C10" s="62"/>
      <c r="D10" s="54">
        <f>'[2]三菜'!F10</f>
        <v>0</v>
      </c>
      <c r="E10" s="55">
        <f>'[5]三菜'!E10</f>
        <v>0</v>
      </c>
      <c r="F10" s="62"/>
      <c r="G10" s="56">
        <f>'[5]三菜'!F10</f>
        <v>0</v>
      </c>
      <c r="H10" s="55">
        <f>'[5]三菜'!H10</f>
        <v>0</v>
      </c>
      <c r="I10" s="62"/>
      <c r="J10" s="56">
        <f>'[5]三菜'!I10</f>
        <v>0</v>
      </c>
      <c r="K10" s="53">
        <f>'[5]三菜'!K10</f>
        <v>0</v>
      </c>
      <c r="L10" s="62"/>
      <c r="M10" s="56">
        <f>'[5]三菜'!L10</f>
        <v>0</v>
      </c>
      <c r="N10" s="56"/>
      <c r="O10" s="56"/>
      <c r="P10" s="56"/>
      <c r="Q10" s="53">
        <f>'[5]三菜'!N10</f>
        <v>0</v>
      </c>
      <c r="R10" s="62"/>
      <c r="S10" s="56">
        <f>'[5]三菜'!O10</f>
        <v>0</v>
      </c>
      <c r="T10" s="166"/>
      <c r="U10" s="60" t="s">
        <v>153</v>
      </c>
      <c r="V10" s="65"/>
      <c r="W10" s="66"/>
    </row>
    <row r="11" spans="1:23" ht="27.75" customHeight="1">
      <c r="A11" s="67">
        <f>'[5]三菜'!B12</f>
        <v>680</v>
      </c>
      <c r="B11" s="53">
        <f>'[2]三菜'!E11</f>
        <v>0</v>
      </c>
      <c r="C11" s="68"/>
      <c r="D11" s="54">
        <f>'[2]三菜'!F11</f>
        <v>0</v>
      </c>
      <c r="E11" s="55">
        <f>'[5]三菜'!E11</f>
        <v>0</v>
      </c>
      <c r="F11" s="68"/>
      <c r="G11" s="56">
        <f>'[5]三菜'!F11</f>
        <v>0</v>
      </c>
      <c r="H11" s="55">
        <f>'[5]三菜'!H11</f>
        <v>0</v>
      </c>
      <c r="I11" s="68"/>
      <c r="J11" s="56">
        <f>'[5]三菜'!I11</f>
        <v>0</v>
      </c>
      <c r="K11" s="53">
        <f>'[5]三菜'!K11</f>
        <v>0</v>
      </c>
      <c r="L11" s="68"/>
      <c r="M11" s="56">
        <f>'[5]三菜'!L11</f>
        <v>0</v>
      </c>
      <c r="N11" s="56"/>
      <c r="O11" s="56"/>
      <c r="P11" s="56"/>
      <c r="Q11" s="53">
        <f>'[5]三菜'!N11</f>
        <v>0</v>
      </c>
      <c r="R11" s="68"/>
      <c r="S11" s="56">
        <f>'[5]三菜'!O11</f>
        <v>0</v>
      </c>
      <c r="T11" s="167"/>
      <c r="U11" s="69" t="str">
        <f>'[5]三菜'!S4</f>
        <v>725大卡</v>
      </c>
      <c r="V11" s="70"/>
      <c r="W11" s="71"/>
    </row>
    <row r="12" spans="1:23" ht="27.75" customHeight="1">
      <c r="A12" s="47">
        <f>'[5]三菜'!B13</f>
        <v>3</v>
      </c>
      <c r="B12" s="48" t="str">
        <f>'[2]三菜'!D13</f>
        <v>五穀飯</v>
      </c>
      <c r="C12" s="48" t="s">
        <v>154</v>
      </c>
      <c r="D12" s="48"/>
      <c r="E12" s="48" t="str">
        <f>MID('[5]三菜'!E13,1,FIND("(",'[5]三菜'!E13,1)-1)</f>
        <v>左宗棠雞</v>
      </c>
      <c r="F12" s="48" t="str">
        <f>MID('[5]三菜'!E13,FIND(")",'[5]三菜'!E13,1)-1,1)</f>
        <v>煮</v>
      </c>
      <c r="G12" s="48"/>
      <c r="H12" s="48" t="str">
        <f>MID('[5]三菜'!H13,1,FIND("(",'[5]三菜'!H13,1)-1)</f>
        <v>扁蒲蝦皮</v>
      </c>
      <c r="I12" s="48" t="str">
        <f>MID('[5]三菜'!H13,FIND(")",'[5]三菜'!H13,1)-1,1)</f>
        <v>炒</v>
      </c>
      <c r="J12" s="48"/>
      <c r="K12" s="48" t="str">
        <f>MID('[5]三菜'!K13,1,FIND("(",'[5]三菜'!K13,1)-1)</f>
        <v>花椰肉片</v>
      </c>
      <c r="L12" s="48" t="str">
        <f>MID('[5]三菜'!K13,FIND(")",'[5]三菜'!K13,1)-1,1)</f>
        <v>炒</v>
      </c>
      <c r="M12" s="48"/>
      <c r="N12" s="48" t="s">
        <v>162</v>
      </c>
      <c r="O12" s="48" t="s">
        <v>168</v>
      </c>
      <c r="P12" s="48"/>
      <c r="Q12" s="48" t="str">
        <f>MID('[5]三菜'!N13,1,FIND("(",'[5]三菜'!N13,1)-1)</f>
        <v>日式大根湯</v>
      </c>
      <c r="R12" s="48" t="str">
        <f>MID('[5]三菜'!N13,FIND(")",'[5]三菜'!N13,1)-1,1)</f>
        <v>煮</v>
      </c>
      <c r="S12" s="48"/>
      <c r="T12" s="165" t="str">
        <f>'[5]三菜'!Q13</f>
        <v>味全保久乳</v>
      </c>
      <c r="U12" s="49" t="s">
        <v>10</v>
      </c>
      <c r="V12" s="50" t="s">
        <v>144</v>
      </c>
      <c r="W12" s="51" t="str">
        <f>MID('[5]三菜'!$E$21,FIND("全",'[5]三菜'!$E$21,1)+6,3)</f>
        <v>5.3</v>
      </c>
    </row>
    <row r="13" spans="1:23" ht="27.75" customHeight="1">
      <c r="A13" s="52" t="s">
        <v>145</v>
      </c>
      <c r="B13" s="55" t="s">
        <v>160</v>
      </c>
      <c r="C13" s="55"/>
      <c r="D13" s="56">
        <v>80</v>
      </c>
      <c r="E13" s="55" t="str">
        <f>'[5]三菜'!E14</f>
        <v>雞腿丁</v>
      </c>
      <c r="F13" s="53"/>
      <c r="G13" s="56">
        <v>80</v>
      </c>
      <c r="H13" s="53" t="str">
        <f>'[5]三菜'!H14</f>
        <v>蒲瓜</v>
      </c>
      <c r="I13" s="55"/>
      <c r="J13" s="54">
        <v>60</v>
      </c>
      <c r="K13" s="53" t="str">
        <f>'[5]三菜'!K14</f>
        <v>白花椰菜/冷凍</v>
      </c>
      <c r="L13" s="55"/>
      <c r="M13" s="56">
        <v>40</v>
      </c>
      <c r="N13" s="56" t="s">
        <v>131</v>
      </c>
      <c r="O13" s="56"/>
      <c r="P13" s="56">
        <v>100</v>
      </c>
      <c r="Q13" s="53" t="str">
        <f>'[5]三菜'!N14</f>
        <v>白蘿蔔</v>
      </c>
      <c r="R13" s="55"/>
      <c r="S13" s="56">
        <v>30</v>
      </c>
      <c r="T13" s="166"/>
      <c r="U13" s="57" t="str">
        <f>'[5]三菜'!S14</f>
        <v>100.7 g</v>
      </c>
      <c r="V13" s="58" t="s">
        <v>146</v>
      </c>
      <c r="W13" s="59" t="str">
        <f>MID('[5]三菜'!$E$21,FIND("豆",'[5]三菜'!$E$21,1)+6,3)</f>
        <v>2.7</v>
      </c>
    </row>
    <row r="14" spans="1:23" ht="27.75" customHeight="1">
      <c r="A14" s="52">
        <f>'[5]三菜'!B15</f>
        <v>27</v>
      </c>
      <c r="B14" s="55" t="s">
        <v>170</v>
      </c>
      <c r="C14" s="55"/>
      <c r="D14" s="56">
        <v>20</v>
      </c>
      <c r="E14" s="55" t="str">
        <f>'[5]三菜'!E15</f>
        <v>小黃瓜</v>
      </c>
      <c r="F14" s="53"/>
      <c r="G14" s="56">
        <v>20</v>
      </c>
      <c r="H14" s="53" t="str">
        <f>'[5]三菜'!H15</f>
        <v>肉絲</v>
      </c>
      <c r="I14" s="55"/>
      <c r="J14" s="54">
        <v>20</v>
      </c>
      <c r="K14" s="53" t="str">
        <f>'[5]三菜'!K15</f>
        <v>青花菜/冷凍</v>
      </c>
      <c r="L14" s="55"/>
      <c r="M14" s="56">
        <v>40</v>
      </c>
      <c r="N14" s="56"/>
      <c r="O14" s="56"/>
      <c r="P14" s="56"/>
      <c r="Q14" s="53" t="str">
        <f>'[5]三菜'!N15</f>
        <v>柴魚片</v>
      </c>
      <c r="R14" s="55"/>
      <c r="S14" s="56">
        <v>1</v>
      </c>
      <c r="T14" s="166"/>
      <c r="U14" s="60" t="s">
        <v>9</v>
      </c>
      <c r="V14" s="61" t="s">
        <v>147</v>
      </c>
      <c r="W14" s="59" t="str">
        <f>MID('[5]三菜'!$E$21,FIND("蔬",'[5]三菜'!$E$21,1)+4,3)</f>
        <v>2.0</v>
      </c>
    </row>
    <row r="15" spans="1:23" ht="27.75" customHeight="1">
      <c r="A15" s="52" t="s">
        <v>43</v>
      </c>
      <c r="B15" s="62"/>
      <c r="C15" s="62"/>
      <c r="D15" s="56"/>
      <c r="E15" s="55" t="str">
        <f>'[5]三菜'!E16</f>
        <v>薑片</v>
      </c>
      <c r="F15" s="62"/>
      <c r="G15" s="56">
        <f>'[5]三菜'!F16</f>
        <v>0.3</v>
      </c>
      <c r="H15" s="53" t="str">
        <f>'[5]三菜'!H16</f>
        <v>紅蘿蔔</v>
      </c>
      <c r="I15" s="62"/>
      <c r="J15" s="54">
        <v>5</v>
      </c>
      <c r="K15" s="53" t="str">
        <f>'[5]三菜'!K16</f>
        <v>肉片</v>
      </c>
      <c r="L15" s="62"/>
      <c r="M15" s="56">
        <v>10</v>
      </c>
      <c r="N15" s="56"/>
      <c r="O15" s="56"/>
      <c r="P15" s="56"/>
      <c r="Q15" s="53" t="str">
        <f>'[5]三菜'!N16</f>
        <v>香菜</v>
      </c>
      <c r="R15" s="62"/>
      <c r="S15" s="56">
        <v>1</v>
      </c>
      <c r="T15" s="166"/>
      <c r="U15" s="57" t="str">
        <f>'[5]三菜'!S15</f>
        <v>26.2 g</v>
      </c>
      <c r="V15" s="61" t="s">
        <v>148</v>
      </c>
      <c r="W15" s="59" t="str">
        <f>MID('[5]三菜'!$E$21,FIND("油",'[5]三菜'!$E$21,1)+9,3)</f>
        <v>2.6</v>
      </c>
    </row>
    <row r="16" spans="1:23" ht="27.75" customHeight="1">
      <c r="A16" s="168" t="s">
        <v>155</v>
      </c>
      <c r="B16" s="62"/>
      <c r="C16" s="62"/>
      <c r="D16" s="56"/>
      <c r="E16" s="55">
        <f>'[5]三菜'!E17</f>
        <v>0</v>
      </c>
      <c r="F16" s="62"/>
      <c r="G16" s="56">
        <f>'[5]三菜'!F17</f>
        <v>0</v>
      </c>
      <c r="H16" s="53" t="str">
        <f>'[5]三菜'!H17</f>
        <v>蝦皮</v>
      </c>
      <c r="I16" s="62"/>
      <c r="J16" s="54">
        <v>1</v>
      </c>
      <c r="K16" s="53" t="str">
        <f>'[5]三菜'!K17</f>
        <v>紅蘿蔔</v>
      </c>
      <c r="L16" s="62"/>
      <c r="M16" s="56">
        <v>3</v>
      </c>
      <c r="N16" s="56"/>
      <c r="O16" s="56"/>
      <c r="P16" s="56"/>
      <c r="Q16" s="53">
        <f>'[5]三菜'!N17</f>
        <v>0</v>
      </c>
      <c r="R16" s="62"/>
      <c r="S16" s="56">
        <f>'[5]三菜'!O17</f>
        <v>0</v>
      </c>
      <c r="T16" s="166"/>
      <c r="U16" s="60" t="s">
        <v>11</v>
      </c>
      <c r="V16" s="61" t="s">
        <v>150</v>
      </c>
      <c r="W16" s="59" t="str">
        <f>MID('[5]三菜'!$E$21,FIND("水",'[5]三菜'!$E$21,1)+4,3)</f>
        <v>0.0</v>
      </c>
    </row>
    <row r="17" spans="1:23" ht="27.75" customHeight="1">
      <c r="A17" s="168"/>
      <c r="B17" s="62"/>
      <c r="C17" s="62"/>
      <c r="D17" s="56"/>
      <c r="E17" s="55">
        <f>'[5]三菜'!E18</f>
        <v>0</v>
      </c>
      <c r="F17" s="62"/>
      <c r="G17" s="56">
        <f>'[5]三菜'!F18</f>
        <v>0</v>
      </c>
      <c r="H17" s="53">
        <f>'[5]三菜'!H18</f>
        <v>0</v>
      </c>
      <c r="I17" s="62"/>
      <c r="J17" s="54">
        <f>'[5]三菜'!I18</f>
        <v>0</v>
      </c>
      <c r="K17" s="53">
        <f>'[5]三菜'!K18</f>
        <v>0</v>
      </c>
      <c r="L17" s="62"/>
      <c r="M17" s="56">
        <f>'[5]三菜'!L18</f>
        <v>0</v>
      </c>
      <c r="N17" s="56"/>
      <c r="O17" s="56"/>
      <c r="P17" s="56"/>
      <c r="Q17" s="53">
        <f>'[5]三菜'!N18</f>
        <v>0</v>
      </c>
      <c r="R17" s="62"/>
      <c r="S17" s="56">
        <f>'[5]三菜'!O18</f>
        <v>0</v>
      </c>
      <c r="T17" s="166"/>
      <c r="U17" s="57" t="str">
        <f>'[5]三菜'!S16</f>
        <v>33.4 g</v>
      </c>
      <c r="V17" s="63" t="s">
        <v>151</v>
      </c>
      <c r="W17" s="59" t="str">
        <f>MID('[5]三菜'!$E$21,FIND("低",'[5]三菜'!$E$21,1)+6,3)</f>
        <v>1.0</v>
      </c>
    </row>
    <row r="18" spans="1:23" ht="27.75" customHeight="1">
      <c r="A18" s="64" t="s">
        <v>152</v>
      </c>
      <c r="B18" s="62"/>
      <c r="C18" s="62"/>
      <c r="D18" s="56"/>
      <c r="E18" s="55">
        <f>'[5]三菜'!E19</f>
        <v>0</v>
      </c>
      <c r="F18" s="62"/>
      <c r="G18" s="56">
        <f>'[5]三菜'!F19</f>
        <v>0</v>
      </c>
      <c r="H18" s="53">
        <f>'[5]三菜'!H19</f>
        <v>0</v>
      </c>
      <c r="I18" s="62"/>
      <c r="J18" s="54">
        <f>'[5]三菜'!I19</f>
        <v>0</v>
      </c>
      <c r="K18" s="53">
        <f>'[5]三菜'!K19</f>
        <v>0</v>
      </c>
      <c r="L18" s="62"/>
      <c r="M18" s="56">
        <f>'[5]三菜'!L19</f>
        <v>0</v>
      </c>
      <c r="N18" s="56"/>
      <c r="O18" s="56"/>
      <c r="P18" s="56"/>
      <c r="Q18" s="53">
        <f>'[5]三菜'!N19</f>
        <v>0</v>
      </c>
      <c r="R18" s="62"/>
      <c r="S18" s="56">
        <f>'[5]三菜'!O19</f>
        <v>0</v>
      </c>
      <c r="T18" s="166"/>
      <c r="U18" s="60" t="s">
        <v>153</v>
      </c>
      <c r="V18" s="65"/>
      <c r="W18" s="66"/>
    </row>
    <row r="19" spans="1:23" ht="27.75" customHeight="1">
      <c r="A19" s="72"/>
      <c r="B19" s="62"/>
      <c r="C19" s="62"/>
      <c r="D19" s="56"/>
      <c r="E19" s="55">
        <f>'[5]三菜'!E20</f>
        <v>0</v>
      </c>
      <c r="F19" s="62"/>
      <c r="G19" s="56">
        <f>'[5]三菜'!F20</f>
        <v>0</v>
      </c>
      <c r="H19" s="53">
        <f>'[5]三菜'!H20</f>
        <v>0</v>
      </c>
      <c r="I19" s="62"/>
      <c r="J19" s="54">
        <f>'[5]三菜'!I20</f>
        <v>0</v>
      </c>
      <c r="K19" s="53">
        <f>'[5]三菜'!K20</f>
        <v>0</v>
      </c>
      <c r="L19" s="62"/>
      <c r="M19" s="56">
        <f>'[5]三菜'!L20</f>
        <v>0</v>
      </c>
      <c r="N19" s="56"/>
      <c r="O19" s="56"/>
      <c r="P19" s="56"/>
      <c r="Q19" s="53">
        <f>'[5]三菜'!N20</f>
        <v>0</v>
      </c>
      <c r="R19" s="62"/>
      <c r="S19" s="56">
        <f>'[5]三菜'!O20</f>
        <v>0</v>
      </c>
      <c r="T19" s="167"/>
      <c r="U19" s="57" t="str">
        <f>'[5]三菜'!S13</f>
        <v>792大卡</v>
      </c>
      <c r="V19" s="73"/>
      <c r="W19" s="74"/>
    </row>
    <row r="20" spans="1:23" ht="27.75" customHeight="1">
      <c r="A20" s="75">
        <f>'[5]三菜'!B22</f>
        <v>3</v>
      </c>
      <c r="B20" s="48" t="s">
        <v>160</v>
      </c>
      <c r="C20" s="48" t="s">
        <v>154</v>
      </c>
      <c r="D20" s="48" t="s">
        <v>143</v>
      </c>
      <c r="E20" s="48" t="str">
        <f>MID('[5]三菜'!E22,1,FIND("(",'[5]三菜'!E22,1)-1)</f>
        <v>沙茶魚丁</v>
      </c>
      <c r="F20" s="48" t="str">
        <f>MID('[5]三菜'!E22,FIND(")",'[5]三菜'!E22,1)-1,1)</f>
        <v>煮</v>
      </c>
      <c r="G20" s="48"/>
      <c r="H20" s="48" t="str">
        <f>MID('[5]三菜'!H22,1,FIND("(",'[5]三菜'!H22,1)-1)</f>
        <v>日式天婦羅</v>
      </c>
      <c r="I20" s="48" t="str">
        <f>MID('[5]三菜'!H22,FIND(")",'[5]三菜'!H22,1)-1,1)</f>
        <v>炸</v>
      </c>
      <c r="J20" s="48"/>
      <c r="K20" s="48" t="str">
        <f>MID('[5]三菜'!K22,1,FIND("(",'[5]三菜'!K22,1)-1)</f>
        <v>砂鍋豆腐</v>
      </c>
      <c r="L20" s="48" t="str">
        <f>MID('[5]三菜'!K22,FIND(")",'[5]三菜'!K22,1)-1,1)</f>
        <v>煮</v>
      </c>
      <c r="M20" s="48"/>
      <c r="N20" s="48" t="s">
        <v>162</v>
      </c>
      <c r="O20" s="48" t="s">
        <v>168</v>
      </c>
      <c r="P20" s="48" t="s">
        <v>143</v>
      </c>
      <c r="Q20" s="48" t="str">
        <f>MID('[5]三菜'!N22,1,FIND("(",'[5]三菜'!N22,1)-1)</f>
        <v>藥膳排骨湯</v>
      </c>
      <c r="R20" s="48" t="str">
        <f>MID('[5]三菜'!N22,FIND(")",'[5]三菜'!N22,1)-1,1)</f>
        <v>煮</v>
      </c>
      <c r="S20" s="48"/>
      <c r="T20" s="165">
        <f>'[5]三菜'!Q22</f>
        <v>0</v>
      </c>
      <c r="U20" s="49" t="s">
        <v>10</v>
      </c>
      <c r="V20" s="50" t="s">
        <v>144</v>
      </c>
      <c r="W20" s="51" t="str">
        <f>MID('[5]三菜'!$E$30,FIND("全",'[5]三菜'!$E$30,1)+6,3)</f>
        <v>5.9</v>
      </c>
    </row>
    <row r="21" spans="1:23" ht="27.75" customHeight="1">
      <c r="A21" s="76" t="s">
        <v>145</v>
      </c>
      <c r="B21" s="53" t="s">
        <v>160</v>
      </c>
      <c r="C21" s="53"/>
      <c r="D21" s="54">
        <v>100</v>
      </c>
      <c r="E21" s="55" t="str">
        <f>'[5]三菜'!E23</f>
        <v>土魠魚塊</v>
      </c>
      <c r="F21" s="55"/>
      <c r="G21" s="56">
        <v>60</v>
      </c>
      <c r="H21" s="55" t="str">
        <f>'[5]三菜'!H23</f>
        <v>甜不辣片</v>
      </c>
      <c r="I21" s="53"/>
      <c r="J21" s="56">
        <v>30</v>
      </c>
      <c r="K21" s="55" t="str">
        <f>'[5]三菜'!K23</f>
        <v>板豆腐/木板/谷</v>
      </c>
      <c r="L21" s="55"/>
      <c r="M21" s="56">
        <v>70</v>
      </c>
      <c r="N21" s="56" t="s">
        <v>130</v>
      </c>
      <c r="O21" s="56"/>
      <c r="P21" s="56">
        <v>100</v>
      </c>
      <c r="Q21" s="55" t="str">
        <f>'[5]三菜'!N23</f>
        <v>冬瓜</v>
      </c>
      <c r="R21" s="55"/>
      <c r="S21" s="56">
        <v>30</v>
      </c>
      <c r="T21" s="166"/>
      <c r="U21" s="57" t="str">
        <f>'[5]三菜'!S23</f>
        <v>89.6 g</v>
      </c>
      <c r="V21" s="58" t="s">
        <v>146</v>
      </c>
      <c r="W21" s="59" t="str">
        <f>MID('[5]三菜'!$E$30,FIND("豆",'[5]三菜'!$E$30,1)+6,3)</f>
        <v>1.8</v>
      </c>
    </row>
    <row r="22" spans="1:23" ht="27.75" customHeight="1">
      <c r="A22" s="76">
        <f>'[5]三菜'!B24</f>
        <v>28</v>
      </c>
      <c r="B22" s="55"/>
      <c r="C22" s="53"/>
      <c r="D22" s="55"/>
      <c r="E22" s="55">
        <f>'[5]三菜'!E24</f>
        <v>0</v>
      </c>
      <c r="F22" s="55"/>
      <c r="G22" s="56">
        <f>'[5]三菜'!F24</f>
        <v>0</v>
      </c>
      <c r="H22" s="55">
        <f>'[5]三菜'!H24</f>
        <v>0</v>
      </c>
      <c r="I22" s="55"/>
      <c r="J22" s="56">
        <f>'[5]三菜'!I24</f>
        <v>0</v>
      </c>
      <c r="K22" s="55" t="str">
        <f>'[5]三菜'!K24</f>
        <v>絞肉</v>
      </c>
      <c r="L22" s="55"/>
      <c r="M22" s="56">
        <v>10</v>
      </c>
      <c r="N22" s="56"/>
      <c r="O22" s="56"/>
      <c r="P22" s="56"/>
      <c r="Q22" s="55" t="str">
        <f>'[5]三菜'!N24</f>
        <v>中排骨</v>
      </c>
      <c r="R22" s="55"/>
      <c r="S22" s="56">
        <v>10</v>
      </c>
      <c r="T22" s="166"/>
      <c r="U22" s="60" t="s">
        <v>9</v>
      </c>
      <c r="V22" s="61" t="s">
        <v>147</v>
      </c>
      <c r="W22" s="59" t="str">
        <f>MID('[5]三菜'!$E$30,FIND("蔬",'[5]三菜'!$E$30,1)+4,3)</f>
        <v>0.3</v>
      </c>
    </row>
    <row r="23" spans="1:23" ht="27.75" customHeight="1">
      <c r="A23" s="76" t="s">
        <v>43</v>
      </c>
      <c r="B23" s="55"/>
      <c r="C23" s="53"/>
      <c r="D23" s="55"/>
      <c r="E23" s="55">
        <f>'[5]三菜'!E25</f>
        <v>0</v>
      </c>
      <c r="F23" s="62"/>
      <c r="G23" s="56">
        <f>'[5]三菜'!F25</f>
        <v>0</v>
      </c>
      <c r="H23" s="55">
        <f>'[5]三菜'!H25</f>
        <v>0</v>
      </c>
      <c r="I23" s="62"/>
      <c r="J23" s="56">
        <f>'[5]三菜'!I25</f>
        <v>0</v>
      </c>
      <c r="K23" s="55" t="str">
        <f>'[5]三菜'!K25</f>
        <v>紅蘿蔔</v>
      </c>
      <c r="L23" s="62"/>
      <c r="M23" s="56">
        <v>5</v>
      </c>
      <c r="N23" s="56"/>
      <c r="O23" s="56"/>
      <c r="P23" s="56"/>
      <c r="Q23" s="55">
        <f>'[5]三菜'!N25</f>
        <v>0</v>
      </c>
      <c r="R23" s="62"/>
      <c r="S23" s="56">
        <f>'[5]三菜'!O25</f>
        <v>0</v>
      </c>
      <c r="T23" s="166"/>
      <c r="U23" s="57" t="str">
        <f>'[5]三菜'!S24</f>
        <v>22.8 g</v>
      </c>
      <c r="V23" s="61" t="s">
        <v>148</v>
      </c>
      <c r="W23" s="59" t="str">
        <f>MID('[5]三菜'!$E$30,FIND("油",'[5]三菜'!$E$30,1)+9,3)</f>
        <v>2.6</v>
      </c>
    </row>
    <row r="24" spans="1:23" ht="27.75" customHeight="1">
      <c r="A24" s="169" t="s">
        <v>157</v>
      </c>
      <c r="B24" s="53"/>
      <c r="C24" s="53"/>
      <c r="D24" s="53"/>
      <c r="E24" s="55">
        <f>'[5]三菜'!E26</f>
        <v>0</v>
      </c>
      <c r="F24" s="62"/>
      <c r="G24" s="56">
        <f>'[5]三菜'!F26</f>
        <v>0</v>
      </c>
      <c r="H24" s="55">
        <f>'[5]三菜'!H26</f>
        <v>0</v>
      </c>
      <c r="I24" s="62"/>
      <c r="J24" s="56">
        <f>'[5]三菜'!I26</f>
        <v>0</v>
      </c>
      <c r="K24" s="55" t="str">
        <f>'[5]三菜'!K26</f>
        <v>牛頭沙茶醬/大</v>
      </c>
      <c r="L24" s="62"/>
      <c r="M24" s="56">
        <f>'[5]三菜'!L26</f>
        <v>2</v>
      </c>
      <c r="N24" s="56"/>
      <c r="O24" s="56"/>
      <c r="P24" s="56"/>
      <c r="Q24" s="55">
        <f>'[5]三菜'!N26</f>
        <v>0</v>
      </c>
      <c r="R24" s="62"/>
      <c r="S24" s="56">
        <f>'[5]三菜'!O26</f>
        <v>0</v>
      </c>
      <c r="T24" s="166"/>
      <c r="U24" s="60" t="s">
        <v>11</v>
      </c>
      <c r="V24" s="61" t="s">
        <v>150</v>
      </c>
      <c r="W24" s="59" t="str">
        <f>MID('[5]三菜'!$E$30,FIND("水",'[5]三菜'!$E$30,1)+4,3)</f>
        <v>0.0</v>
      </c>
    </row>
    <row r="25" spans="1:23" ht="27.75" customHeight="1">
      <c r="A25" s="169"/>
      <c r="B25" s="53"/>
      <c r="C25" s="53"/>
      <c r="D25" s="53"/>
      <c r="E25" s="55">
        <f>'[5]三菜'!E27</f>
        <v>0</v>
      </c>
      <c r="F25" s="62"/>
      <c r="G25" s="56">
        <f>'[5]三菜'!F27</f>
        <v>0</v>
      </c>
      <c r="H25" s="55">
        <f>'[5]三菜'!H27</f>
        <v>0</v>
      </c>
      <c r="I25" s="62"/>
      <c r="J25" s="56">
        <f>'[5]三菜'!I27</f>
        <v>0</v>
      </c>
      <c r="K25" s="55">
        <f>'[5]三菜'!K27</f>
        <v>0</v>
      </c>
      <c r="L25" s="62"/>
      <c r="M25" s="56">
        <f>'[5]三菜'!L27</f>
        <v>0</v>
      </c>
      <c r="N25" s="56"/>
      <c r="O25" s="56"/>
      <c r="P25" s="56"/>
      <c r="Q25" s="55">
        <f>'[5]三菜'!N27</f>
        <v>0</v>
      </c>
      <c r="R25" s="62"/>
      <c r="S25" s="56">
        <f>'[5]三菜'!O27</f>
        <v>0</v>
      </c>
      <c r="T25" s="166"/>
      <c r="U25" s="57" t="str">
        <f>'[5]三菜'!S25</f>
        <v>24.0 g</v>
      </c>
      <c r="V25" s="63" t="s">
        <v>151</v>
      </c>
      <c r="W25" s="59" t="str">
        <f>MID('[5]三菜'!$E$30,FIND("低",'[5]三菜'!$E$30,1)+6,3)</f>
        <v>0.0</v>
      </c>
    </row>
    <row r="26" spans="1:23" ht="27.75" customHeight="1">
      <c r="A26" s="64" t="s">
        <v>152</v>
      </c>
      <c r="B26" s="53"/>
      <c r="C26" s="62"/>
      <c r="D26" s="53"/>
      <c r="E26" s="55">
        <f>'[5]三菜'!E28</f>
        <v>0</v>
      </c>
      <c r="F26" s="62"/>
      <c r="G26" s="56">
        <f>'[5]三菜'!F28</f>
        <v>0</v>
      </c>
      <c r="H26" s="55">
        <f>'[5]三菜'!H28</f>
        <v>0</v>
      </c>
      <c r="I26" s="62"/>
      <c r="J26" s="56">
        <f>'[5]三菜'!I28</f>
        <v>0</v>
      </c>
      <c r="K26" s="55">
        <f>'[5]三菜'!K28</f>
        <v>0</v>
      </c>
      <c r="L26" s="62"/>
      <c r="M26" s="56">
        <f>'[5]三菜'!L28</f>
        <v>0</v>
      </c>
      <c r="N26" s="56"/>
      <c r="O26" s="56"/>
      <c r="P26" s="56"/>
      <c r="Q26" s="55">
        <f>'[5]三菜'!N28</f>
        <v>0</v>
      </c>
      <c r="R26" s="62"/>
      <c r="S26" s="56">
        <f>'[5]三菜'!O28</f>
        <v>0</v>
      </c>
      <c r="T26" s="166"/>
      <c r="U26" s="60" t="s">
        <v>153</v>
      </c>
      <c r="V26" s="65"/>
      <c r="W26" s="66"/>
    </row>
    <row r="27" spans="1:23" ht="27.75" customHeight="1">
      <c r="A27" s="77">
        <f>'[5]三菜'!B30</f>
        <v>680</v>
      </c>
      <c r="B27" s="62"/>
      <c r="C27" s="62"/>
      <c r="D27" s="55"/>
      <c r="E27" s="55">
        <f>'[5]三菜'!E29</f>
        <v>0</v>
      </c>
      <c r="F27" s="62"/>
      <c r="G27" s="56">
        <f>'[5]三菜'!F29</f>
        <v>0</v>
      </c>
      <c r="H27" s="55">
        <f>'[5]三菜'!H29</f>
        <v>0</v>
      </c>
      <c r="I27" s="62"/>
      <c r="J27" s="56">
        <f>'[5]三菜'!I29</f>
        <v>0</v>
      </c>
      <c r="K27" s="55">
        <f>'[5]三菜'!K29</f>
        <v>0</v>
      </c>
      <c r="L27" s="62"/>
      <c r="M27" s="56">
        <f>'[5]三菜'!L29</f>
        <v>0</v>
      </c>
      <c r="N27" s="56"/>
      <c r="O27" s="56"/>
      <c r="P27" s="56"/>
      <c r="Q27" s="55">
        <f>'[5]三菜'!N29</f>
        <v>0</v>
      </c>
      <c r="R27" s="62"/>
      <c r="S27" s="56">
        <f>'[5]三菜'!O29</f>
        <v>0</v>
      </c>
      <c r="T27" s="167"/>
      <c r="U27" s="57" t="str">
        <f>'[5]三菜'!S22</f>
        <v>675大卡</v>
      </c>
      <c r="V27" s="70"/>
      <c r="W27" s="66"/>
    </row>
    <row r="28" spans="1:23" ht="27.75" customHeight="1">
      <c r="A28" s="47">
        <f>'[5]三菜'!B31</f>
        <v>3</v>
      </c>
      <c r="B28" s="48" t="str">
        <f>'[2]三菜'!D31</f>
        <v>地瓜飯</v>
      </c>
      <c r="C28" s="48" t="s">
        <v>156</v>
      </c>
      <c r="D28" s="48"/>
      <c r="E28" s="48" t="str">
        <f>MID('[5]三菜'!E31,1,FIND("(",'[5]三菜'!E31,1)-1)</f>
        <v>蔥爆豬柳</v>
      </c>
      <c r="F28" s="48" t="str">
        <f>MID('[5]三菜'!E31,FIND(")",'[5]三菜'!E31,1)-1,1)</f>
        <v>煮</v>
      </c>
      <c r="G28" s="48"/>
      <c r="H28" s="48" t="str">
        <f>MID('[5]三菜'!H31,1,FIND("(",'[5]三菜'!H31,1)-1)</f>
        <v>茶葉蛋</v>
      </c>
      <c r="I28" s="48" t="str">
        <f>MID('[5]三菜'!H31,FIND(")",'[5]三菜'!H31,1)-1,1)</f>
        <v>煮</v>
      </c>
      <c r="J28" s="48"/>
      <c r="K28" s="48" t="str">
        <f>MID('[5]三菜'!K31,1,FIND("(",'[5]三菜'!K31,1)-1)</f>
        <v>螞蟻上樹</v>
      </c>
      <c r="L28" s="48" t="str">
        <f>MID('[5]三菜'!K31,FIND(")",'[5]三菜'!K31,1)-1,1)</f>
        <v>炒</v>
      </c>
      <c r="M28" s="48"/>
      <c r="N28" s="48" t="s">
        <v>162</v>
      </c>
      <c r="O28" s="48" t="s">
        <v>168</v>
      </c>
      <c r="P28" s="48"/>
      <c r="Q28" s="48" t="str">
        <f>MID('[5]三菜'!N31,1,FIND("(",'[5]三菜'!N31,1)-1)</f>
        <v>味噌海芽湯</v>
      </c>
      <c r="R28" s="48" t="str">
        <f>MID('[5]三菜'!N31,FIND(")",'[5]三菜'!N31,1)-1,1)</f>
        <v>煮</v>
      </c>
      <c r="S28" s="48"/>
      <c r="T28" s="165">
        <f>'[5]三菜'!Q31</f>
        <v>0</v>
      </c>
      <c r="U28" s="49" t="s">
        <v>10</v>
      </c>
      <c r="V28" s="50" t="s">
        <v>144</v>
      </c>
      <c r="W28" s="51" t="str">
        <f>MID('[5]三菜'!$E$39,FIND("全",'[5]三菜'!$E$39,1)+6,3)</f>
        <v>5.7</v>
      </c>
    </row>
    <row r="29" spans="1:23" ht="27.75" customHeight="1">
      <c r="A29" s="52" t="s">
        <v>145</v>
      </c>
      <c r="B29" s="55" t="s">
        <v>160</v>
      </c>
      <c r="C29" s="55"/>
      <c r="D29" s="55">
        <v>80</v>
      </c>
      <c r="E29" s="55" t="str">
        <f>'[5]三菜'!E32</f>
        <v>粗肉絲</v>
      </c>
      <c r="F29" s="55"/>
      <c r="G29" s="56">
        <v>70</v>
      </c>
      <c r="H29" s="53" t="str">
        <f>'[5]三菜'!H32</f>
        <v>茶葉蛋</v>
      </c>
      <c r="I29" s="53"/>
      <c r="J29" s="54">
        <v>50</v>
      </c>
      <c r="K29" s="55" t="str">
        <f>'[5]三菜'!K32</f>
        <v>豆芽菜</v>
      </c>
      <c r="L29" s="55"/>
      <c r="M29" s="56">
        <v>50</v>
      </c>
      <c r="N29" s="56" t="s">
        <v>131</v>
      </c>
      <c r="O29" s="56"/>
      <c r="P29" s="56">
        <v>100</v>
      </c>
      <c r="Q29" s="53" t="str">
        <f>'[5]三菜'!N32</f>
        <v>味噌/1kg</v>
      </c>
      <c r="R29" s="55"/>
      <c r="S29" s="56">
        <v>5</v>
      </c>
      <c r="T29" s="166"/>
      <c r="U29" s="57" t="str">
        <f>'[5]三菜'!S32</f>
        <v>92.1 g</v>
      </c>
      <c r="V29" s="58" t="s">
        <v>146</v>
      </c>
      <c r="W29" s="59" t="str">
        <f>MID('[5]三菜'!$E$39,FIND("豆",'[5]三菜'!$E$39,1)+6,3)</f>
        <v>2.8</v>
      </c>
    </row>
    <row r="30" spans="1:23" ht="27.75" customHeight="1">
      <c r="A30" s="52">
        <f>'[5]三菜'!B33</f>
        <v>29</v>
      </c>
      <c r="B30" s="55" t="s">
        <v>161</v>
      </c>
      <c r="C30" s="55"/>
      <c r="D30" s="55">
        <v>20</v>
      </c>
      <c r="E30" s="55" t="str">
        <f>'[5]三菜'!E33</f>
        <v>洋蔥/完整</v>
      </c>
      <c r="F30" s="55"/>
      <c r="G30" s="56">
        <v>20</v>
      </c>
      <c r="H30" s="53">
        <f>'[5]三菜'!H33</f>
        <v>0</v>
      </c>
      <c r="I30" s="53"/>
      <c r="J30" s="54">
        <f>'[5]三菜'!I33</f>
        <v>0</v>
      </c>
      <c r="K30" s="55" t="str">
        <f>'[5]三菜'!K33</f>
        <v>冬粉</v>
      </c>
      <c r="L30" s="55"/>
      <c r="M30" s="56">
        <v>10</v>
      </c>
      <c r="N30" s="56"/>
      <c r="O30" s="56"/>
      <c r="P30" s="56"/>
      <c r="Q30" s="53" t="str">
        <f>'[5]三菜'!N33</f>
        <v>海帶芽</v>
      </c>
      <c r="R30" s="55"/>
      <c r="S30" s="56">
        <v>3</v>
      </c>
      <c r="T30" s="166"/>
      <c r="U30" s="60" t="s">
        <v>9</v>
      </c>
      <c r="V30" s="61" t="s">
        <v>147</v>
      </c>
      <c r="W30" s="59" t="str">
        <f>MID('[5]三菜'!$E$39,FIND("蔬",'[5]三菜'!$E$39,1)+4,3)</f>
        <v>1.1</v>
      </c>
    </row>
    <row r="31" spans="1:23" ht="27.75" customHeight="1">
      <c r="A31" s="52" t="s">
        <v>43</v>
      </c>
      <c r="B31" s="62"/>
      <c r="C31" s="62"/>
      <c r="D31" s="55"/>
      <c r="E31" s="55" t="str">
        <f>'[5]三菜'!E34</f>
        <v>青蔥</v>
      </c>
      <c r="F31" s="62"/>
      <c r="G31" s="56">
        <v>3</v>
      </c>
      <c r="H31" s="53">
        <f>'[5]三菜'!H34</f>
        <v>0</v>
      </c>
      <c r="I31" s="53"/>
      <c r="J31" s="54">
        <f>'[5]三菜'!I34</f>
        <v>0</v>
      </c>
      <c r="K31" s="55" t="str">
        <f>'[5]三菜'!K34</f>
        <v>絞肉</v>
      </c>
      <c r="L31" s="62"/>
      <c r="M31" s="56">
        <v>10</v>
      </c>
      <c r="N31" s="56"/>
      <c r="O31" s="56"/>
      <c r="P31" s="56"/>
      <c r="Q31" s="53">
        <f>'[5]三菜'!N34</f>
        <v>0</v>
      </c>
      <c r="R31" s="62"/>
      <c r="S31" s="56">
        <f>'[5]三菜'!O34</f>
        <v>0</v>
      </c>
      <c r="T31" s="166"/>
      <c r="U31" s="57" t="str">
        <f>'[5]三菜'!S33</f>
        <v>26.8 g</v>
      </c>
      <c r="V31" s="61" t="s">
        <v>148</v>
      </c>
      <c r="W31" s="59" t="str">
        <f>MID('[5]三菜'!$E$39,FIND("油",'[5]三菜'!$E$39,1)+9,3)</f>
        <v>2.6</v>
      </c>
    </row>
    <row r="32" spans="1:23" ht="27.75" customHeight="1">
      <c r="A32" s="168" t="s">
        <v>158</v>
      </c>
      <c r="B32" s="62"/>
      <c r="C32" s="62"/>
      <c r="D32" s="55"/>
      <c r="E32" s="55">
        <f>'[5]三菜'!E35</f>
        <v>0</v>
      </c>
      <c r="F32" s="62"/>
      <c r="G32" s="56">
        <f>'[5]三菜'!F35</f>
        <v>0</v>
      </c>
      <c r="H32" s="53">
        <f>'[5]三菜'!H35</f>
        <v>0</v>
      </c>
      <c r="I32" s="53"/>
      <c r="J32" s="54">
        <f>'[5]三菜'!I35</f>
        <v>0</v>
      </c>
      <c r="K32" s="55" t="str">
        <f>'[5]三菜'!K35</f>
        <v>木耳絲</v>
      </c>
      <c r="L32" s="62"/>
      <c r="M32" s="56">
        <v>5</v>
      </c>
      <c r="N32" s="56"/>
      <c r="O32" s="56"/>
      <c r="P32" s="56"/>
      <c r="Q32" s="53">
        <f>'[5]三菜'!N35</f>
        <v>0</v>
      </c>
      <c r="R32" s="62"/>
      <c r="S32" s="56">
        <f>'[5]三菜'!O35</f>
        <v>0</v>
      </c>
      <c r="T32" s="166"/>
      <c r="U32" s="60" t="s">
        <v>11</v>
      </c>
      <c r="V32" s="61" t="s">
        <v>150</v>
      </c>
      <c r="W32" s="59" t="str">
        <f>MID('[5]三菜'!$E$39,FIND("水",'[5]三菜'!$E$39,1)+4,3)</f>
        <v>0.0</v>
      </c>
    </row>
    <row r="33" spans="1:23" ht="27.75" customHeight="1">
      <c r="A33" s="168"/>
      <c r="B33" s="62"/>
      <c r="C33" s="62"/>
      <c r="D33" s="55"/>
      <c r="E33" s="55">
        <f>'[5]三菜'!E36</f>
        <v>0</v>
      </c>
      <c r="F33" s="62"/>
      <c r="G33" s="56">
        <f>'[5]三菜'!F36</f>
        <v>0</v>
      </c>
      <c r="H33" s="53">
        <f>'[5]三菜'!H36</f>
        <v>0</v>
      </c>
      <c r="I33" s="62"/>
      <c r="J33" s="54">
        <f>'[5]三菜'!I36</f>
        <v>0</v>
      </c>
      <c r="K33" s="55">
        <f>'[5]三菜'!K36</f>
        <v>0</v>
      </c>
      <c r="L33" s="62"/>
      <c r="M33" s="56">
        <f>'[5]三菜'!L36</f>
        <v>0</v>
      </c>
      <c r="N33" s="56"/>
      <c r="O33" s="56"/>
      <c r="P33" s="56"/>
      <c r="Q33" s="53">
        <f>'[5]三菜'!N36</f>
        <v>0</v>
      </c>
      <c r="R33" s="62"/>
      <c r="S33" s="56">
        <f>'[5]三菜'!O36</f>
        <v>0</v>
      </c>
      <c r="T33" s="166"/>
      <c r="U33" s="57" t="str">
        <f>'[5]三菜'!S34</f>
        <v>32.0 g</v>
      </c>
      <c r="V33" s="63" t="s">
        <v>151</v>
      </c>
      <c r="W33" s="59" t="str">
        <f>MID('[5]三菜'!$E$39,FIND("低",'[5]三菜'!$E$39,1)+6,3)</f>
        <v>0.0</v>
      </c>
    </row>
    <row r="34" spans="1:23" ht="27.75" customHeight="1">
      <c r="A34" s="64" t="s">
        <v>152</v>
      </c>
      <c r="B34" s="62"/>
      <c r="C34" s="62"/>
      <c r="D34" s="55"/>
      <c r="E34" s="55">
        <f>'[5]三菜'!E37</f>
        <v>0</v>
      </c>
      <c r="F34" s="62"/>
      <c r="G34" s="56">
        <f>'[5]三菜'!F37</f>
        <v>0</v>
      </c>
      <c r="H34" s="53">
        <f>'[5]三菜'!H37</f>
        <v>0</v>
      </c>
      <c r="I34" s="62"/>
      <c r="J34" s="54">
        <f>'[5]三菜'!I37</f>
        <v>0</v>
      </c>
      <c r="K34" s="55">
        <f>'[5]三菜'!K37</f>
        <v>0</v>
      </c>
      <c r="L34" s="62"/>
      <c r="M34" s="56">
        <f>'[5]三菜'!L37</f>
        <v>0</v>
      </c>
      <c r="N34" s="56"/>
      <c r="O34" s="56"/>
      <c r="P34" s="56"/>
      <c r="Q34" s="53">
        <f>'[5]三菜'!N37</f>
        <v>0</v>
      </c>
      <c r="R34" s="62"/>
      <c r="S34" s="56">
        <f>'[5]三菜'!O37</f>
        <v>0</v>
      </c>
      <c r="T34" s="166"/>
      <c r="U34" s="60" t="s">
        <v>153</v>
      </c>
      <c r="V34" s="65"/>
      <c r="W34" s="66"/>
    </row>
    <row r="35" spans="1:23" ht="27.75" customHeight="1">
      <c r="A35" s="72">
        <f>'[5]三菜'!B39</f>
        <v>680</v>
      </c>
      <c r="B35" s="62"/>
      <c r="C35" s="62"/>
      <c r="D35" s="55"/>
      <c r="E35" s="55">
        <f>'[5]三菜'!E38</f>
        <v>0</v>
      </c>
      <c r="F35" s="62"/>
      <c r="G35" s="56">
        <f>'[5]三菜'!F38</f>
        <v>0</v>
      </c>
      <c r="H35" s="53">
        <f>'[5]三菜'!H38</f>
        <v>0</v>
      </c>
      <c r="I35" s="62"/>
      <c r="J35" s="54">
        <f>'[5]三菜'!I38</f>
        <v>0</v>
      </c>
      <c r="K35" s="55">
        <f>'[5]三菜'!K38</f>
        <v>0</v>
      </c>
      <c r="L35" s="62"/>
      <c r="M35" s="56">
        <f>'[5]三菜'!L38</f>
        <v>0</v>
      </c>
      <c r="N35" s="56"/>
      <c r="O35" s="56"/>
      <c r="P35" s="56"/>
      <c r="Q35" s="53">
        <f>'[5]三菜'!N38</f>
        <v>0</v>
      </c>
      <c r="R35" s="62"/>
      <c r="S35" s="56">
        <f>'[5]三菜'!O38</f>
        <v>0</v>
      </c>
      <c r="T35" s="167"/>
      <c r="U35" s="57" t="str">
        <f>'[5]三菜'!S31</f>
        <v>755大卡</v>
      </c>
      <c r="V35" s="73"/>
      <c r="W35" s="66"/>
    </row>
    <row r="36" spans="1:23" ht="27.75" customHeight="1">
      <c r="A36" s="47">
        <f>'[5]三菜'!B40</f>
        <v>3</v>
      </c>
      <c r="B36" s="48" t="s">
        <v>160</v>
      </c>
      <c r="C36" s="48" t="s">
        <v>154</v>
      </c>
      <c r="D36" s="48" t="s">
        <v>143</v>
      </c>
      <c r="E36" s="48" t="str">
        <f>MID('[5]三菜'!E40,1,FIND("(",'[5]三菜'!E40,1)-1)</f>
        <v>香酥雞腿</v>
      </c>
      <c r="F36" s="48" t="str">
        <f>MID('[5]三菜'!E40,FIND(")",'[5]三菜'!E40,1)-1,1)</f>
        <v>炸</v>
      </c>
      <c r="G36" s="48"/>
      <c r="H36" s="48" t="str">
        <f>MID('[5]三菜'!H40,1,FIND("(",'[5]三菜'!H40,1)-1)</f>
        <v>沙茶魷魚羹</v>
      </c>
      <c r="I36" s="48" t="str">
        <f>MID('[5]三菜'!H40,FIND(")",'[5]三菜'!H40,1)-1,1)</f>
        <v>煮</v>
      </c>
      <c r="J36" s="48"/>
      <c r="K36" s="48" t="str">
        <f>MID('[5]三菜'!K40,1,FIND("(",'[5]三菜'!K40,1)-1)</f>
        <v>芝麻包</v>
      </c>
      <c r="L36" s="48" t="str">
        <f>MID('[5]三菜'!K40,FIND(")",'[5]三菜'!K40,1)-1,1)</f>
        <v>蒸</v>
      </c>
      <c r="M36" s="48"/>
      <c r="N36" s="48" t="s">
        <v>162</v>
      </c>
      <c r="O36" s="48" t="s">
        <v>168</v>
      </c>
      <c r="P36" s="48" t="s">
        <v>143</v>
      </c>
      <c r="Q36" s="48" t="str">
        <f>MID('[5]三菜'!N40,1,FIND("(",'[5]三菜'!N40,1)-1)</f>
        <v>結頭湯</v>
      </c>
      <c r="R36" s="48" t="str">
        <f>MID('[5]三菜'!N40,FIND(")",'[5]三菜'!N40,1)-1,1)</f>
        <v>煮</v>
      </c>
      <c r="S36" s="48"/>
      <c r="T36" s="165">
        <f>'[5]三菜'!Q40</f>
        <v>0</v>
      </c>
      <c r="U36" s="49" t="s">
        <v>10</v>
      </c>
      <c r="V36" s="50" t="s">
        <v>144</v>
      </c>
      <c r="W36" s="51" t="str">
        <f>MID('[5]三菜'!$E$48,FIND("全",'[5]三菜'!$E$48,1)+6,3)</f>
        <v>10.</v>
      </c>
    </row>
    <row r="37" spans="1:23" ht="27.75" customHeight="1">
      <c r="A37" s="52" t="s">
        <v>145</v>
      </c>
      <c r="B37" s="53" t="s">
        <v>160</v>
      </c>
      <c r="C37" s="53"/>
      <c r="D37" s="54">
        <v>100</v>
      </c>
      <c r="E37" s="55" t="str">
        <f>'[5]三菜'!E41</f>
        <v>生鮮雞腿/醃料</v>
      </c>
      <c r="F37" s="53"/>
      <c r="G37" s="56">
        <v>100</v>
      </c>
      <c r="H37" s="53" t="str">
        <f>'[5]三菜'!H41</f>
        <v>大白菜</v>
      </c>
      <c r="I37" s="55"/>
      <c r="J37" s="54">
        <v>40</v>
      </c>
      <c r="K37" s="55" t="str">
        <f>'[5]三菜'!K41</f>
        <v>芝麻包30g</v>
      </c>
      <c r="L37" s="53"/>
      <c r="M37" s="56">
        <v>30</v>
      </c>
      <c r="N37" s="56" t="s">
        <v>130</v>
      </c>
      <c r="O37" s="56"/>
      <c r="P37" s="56">
        <v>100</v>
      </c>
      <c r="Q37" s="78" t="str">
        <f>'[5]三菜'!N41</f>
        <v>結頭菜</v>
      </c>
      <c r="R37" s="55"/>
      <c r="S37" s="56">
        <v>30</v>
      </c>
      <c r="T37" s="166"/>
      <c r="U37" s="57" t="str">
        <f>'[5]三菜'!S41</f>
        <v>130.6 g</v>
      </c>
      <c r="V37" s="58" t="s">
        <v>146</v>
      </c>
      <c r="W37" s="59" t="str">
        <f>MID('[5]三菜'!$E$48,FIND("豆",'[5]三菜'!$E$48,1)+6,3)</f>
        <v>2.0</v>
      </c>
    </row>
    <row r="38" spans="1:23" ht="27.75" customHeight="1">
      <c r="A38" s="52">
        <f>'[5]三菜'!B42</f>
        <v>30</v>
      </c>
      <c r="B38" s="53"/>
      <c r="C38" s="53"/>
      <c r="D38" s="53"/>
      <c r="E38" s="55">
        <f>'[5]三菜'!E42</f>
        <v>0</v>
      </c>
      <c r="F38" s="53"/>
      <c r="G38" s="56">
        <f>'[5]三菜'!F42</f>
        <v>0</v>
      </c>
      <c r="H38" s="53" t="str">
        <f>'[5]三菜'!H42</f>
        <v>水發魷魚</v>
      </c>
      <c r="I38" s="55"/>
      <c r="J38" s="54">
        <v>20</v>
      </c>
      <c r="K38" s="55">
        <f>'[5]三菜'!K42</f>
        <v>0</v>
      </c>
      <c r="L38" s="53"/>
      <c r="M38" s="79">
        <f>'[5]三菜'!L42</f>
        <v>0</v>
      </c>
      <c r="N38" s="98"/>
      <c r="O38" s="98"/>
      <c r="P38" s="98"/>
      <c r="Q38" s="80" t="str">
        <f>'[5]三菜'!N42</f>
        <v>中排骨CAS</v>
      </c>
      <c r="R38" s="81"/>
      <c r="S38" s="56">
        <v>10</v>
      </c>
      <c r="T38" s="166"/>
      <c r="U38" s="60" t="s">
        <v>9</v>
      </c>
      <c r="V38" s="61" t="s">
        <v>147</v>
      </c>
      <c r="W38" s="59" t="str">
        <f>MID('[5]三菜'!$E$48,FIND("蔬",'[5]三菜'!$E$48,1)+4,3)</f>
        <v>1.4</v>
      </c>
    </row>
    <row r="39" spans="1:23" ht="27.75" customHeight="1">
      <c r="A39" s="52" t="s">
        <v>43</v>
      </c>
      <c r="B39" s="53"/>
      <c r="C39" s="53"/>
      <c r="D39" s="53"/>
      <c r="E39" s="55">
        <f>'[5]三菜'!E43</f>
        <v>0</v>
      </c>
      <c r="F39" s="53"/>
      <c r="G39" s="56">
        <f>'[5]三菜'!F43</f>
        <v>0</v>
      </c>
      <c r="H39" s="53" t="str">
        <f>'[5]三菜'!H43</f>
        <v>竹筍絲/醃製</v>
      </c>
      <c r="I39" s="62"/>
      <c r="J39" s="54">
        <v>20</v>
      </c>
      <c r="K39" s="55">
        <f>'[5]三菜'!K43</f>
        <v>0</v>
      </c>
      <c r="L39" s="53"/>
      <c r="M39" s="79">
        <f>'[5]三菜'!L43</f>
        <v>0</v>
      </c>
      <c r="N39" s="98"/>
      <c r="O39" s="98"/>
      <c r="P39" s="98"/>
      <c r="Q39" s="80">
        <f>'[5]三菜'!N43</f>
        <v>0</v>
      </c>
      <c r="R39" s="81"/>
      <c r="S39" s="56">
        <f>'[5]三菜'!O43</f>
        <v>0</v>
      </c>
      <c r="T39" s="166"/>
      <c r="U39" s="57" t="str">
        <f>'[5]三菜'!S42</f>
        <v>19.9 g</v>
      </c>
      <c r="V39" s="61" t="s">
        <v>148</v>
      </c>
      <c r="W39" s="59" t="str">
        <f>MID('[5]三菜'!$E$48,FIND("油",'[5]三菜'!$E$48,1)+9,3)</f>
        <v>2.0</v>
      </c>
    </row>
    <row r="40" spans="1:23" ht="27.75" customHeight="1">
      <c r="A40" s="168" t="s">
        <v>159</v>
      </c>
      <c r="B40" s="53"/>
      <c r="C40" s="53"/>
      <c r="D40" s="53"/>
      <c r="E40" s="55">
        <f>'[5]三菜'!E44</f>
        <v>0</v>
      </c>
      <c r="F40" s="53"/>
      <c r="G40" s="56">
        <f>'[5]三菜'!F44</f>
        <v>0</v>
      </c>
      <c r="H40" s="53" t="str">
        <f>'[5]三菜'!H44</f>
        <v>木耳</v>
      </c>
      <c r="I40" s="62"/>
      <c r="J40" s="54">
        <v>3</v>
      </c>
      <c r="K40" s="55">
        <f>'[5]三菜'!K44</f>
        <v>0</v>
      </c>
      <c r="L40" s="53"/>
      <c r="M40" s="79">
        <f>'[5]三菜'!L44</f>
        <v>0</v>
      </c>
      <c r="N40" s="98"/>
      <c r="O40" s="98"/>
      <c r="P40" s="98"/>
      <c r="Q40" s="80">
        <f>'[5]三菜'!N44</f>
        <v>0</v>
      </c>
      <c r="R40" s="81"/>
      <c r="S40" s="56">
        <f>'[5]三菜'!O44</f>
        <v>0</v>
      </c>
      <c r="T40" s="166"/>
      <c r="U40" s="60" t="s">
        <v>11</v>
      </c>
      <c r="V40" s="61" t="s">
        <v>150</v>
      </c>
      <c r="W40" s="59" t="str">
        <f>MID('[5]三菜'!$E$48,FIND("水",'[5]三菜'!$E$48,1)+4,3)</f>
        <v>0.0</v>
      </c>
    </row>
    <row r="41" spans="1:23" ht="27.75" customHeight="1">
      <c r="A41" s="168"/>
      <c r="B41" s="62"/>
      <c r="C41" s="62"/>
      <c r="D41" s="55"/>
      <c r="E41" s="55">
        <f>'[5]三菜'!E45</f>
        <v>0</v>
      </c>
      <c r="F41" s="62"/>
      <c r="G41" s="56">
        <f>'[5]三菜'!F45</f>
        <v>0</v>
      </c>
      <c r="H41" s="53" t="str">
        <f>'[5]三菜'!H45</f>
        <v>紅蘿蔔</v>
      </c>
      <c r="I41" s="62"/>
      <c r="J41" s="54">
        <v>3</v>
      </c>
      <c r="K41" s="55">
        <f>'[5]三菜'!K45</f>
        <v>0</v>
      </c>
      <c r="L41" s="62"/>
      <c r="M41" s="79">
        <f>'[5]三菜'!L45</f>
        <v>0</v>
      </c>
      <c r="N41" s="98"/>
      <c r="O41" s="98"/>
      <c r="P41" s="98"/>
      <c r="Q41" s="80">
        <f>'[5]三菜'!N45</f>
        <v>0</v>
      </c>
      <c r="R41" s="82"/>
      <c r="S41" s="56">
        <f>'[5]三菜'!O45</f>
        <v>0</v>
      </c>
      <c r="T41" s="166"/>
      <c r="U41" s="57" t="str">
        <f>'[5]三菜'!S43</f>
        <v>31.7 g</v>
      </c>
      <c r="V41" s="63" t="s">
        <v>151</v>
      </c>
      <c r="W41" s="59" t="str">
        <f>MID('[5]三菜'!$E$48,FIND("低",'[5]三菜'!$E$48,1)+6,3)</f>
        <v>0.0</v>
      </c>
    </row>
    <row r="42" spans="1:23" ht="27.75" customHeight="1">
      <c r="A42" s="64" t="s">
        <v>152</v>
      </c>
      <c r="B42" s="62"/>
      <c r="C42" s="62"/>
      <c r="D42" s="55"/>
      <c r="E42" s="55">
        <f>'[5]三菜'!E46</f>
        <v>0</v>
      </c>
      <c r="F42" s="62"/>
      <c r="G42" s="56">
        <f>'[5]三菜'!F46</f>
        <v>0</v>
      </c>
      <c r="H42" s="53">
        <f>'[5]三菜'!H46</f>
        <v>0</v>
      </c>
      <c r="I42" s="62"/>
      <c r="J42" s="54">
        <f>'[5]三菜'!I46</f>
        <v>0</v>
      </c>
      <c r="K42" s="55">
        <f>'[5]三菜'!K46</f>
        <v>0</v>
      </c>
      <c r="L42" s="62"/>
      <c r="M42" s="79">
        <f>'[5]三菜'!L46</f>
        <v>0</v>
      </c>
      <c r="N42" s="98"/>
      <c r="O42" s="98"/>
      <c r="P42" s="98"/>
      <c r="Q42" s="80">
        <f>'[5]三菜'!N46</f>
        <v>0</v>
      </c>
      <c r="R42" s="82"/>
      <c r="S42" s="56">
        <f>'[5]三菜'!O46</f>
        <v>0</v>
      </c>
      <c r="T42" s="166"/>
      <c r="U42" s="60" t="s">
        <v>153</v>
      </c>
      <c r="V42" s="65"/>
      <c r="W42" s="66"/>
    </row>
    <row r="43" spans="1:23" ht="27.75" customHeight="1" thickBot="1">
      <c r="A43" s="83">
        <f>'[5]三菜'!B48</f>
        <v>680</v>
      </c>
      <c r="B43" s="84"/>
      <c r="C43" s="84"/>
      <c r="D43" s="85"/>
      <c r="E43" s="86">
        <f>'[5]三菜'!E47</f>
        <v>0</v>
      </c>
      <c r="F43" s="87"/>
      <c r="G43" s="88">
        <f>'[5]三菜'!F47</f>
        <v>0</v>
      </c>
      <c r="H43" s="89">
        <f>'[5]三菜'!H47</f>
        <v>0</v>
      </c>
      <c r="I43" s="87"/>
      <c r="J43" s="90">
        <f>'[5]三菜'!I47</f>
        <v>0</v>
      </c>
      <c r="K43" s="86">
        <f>'[5]三菜'!K47</f>
        <v>0</v>
      </c>
      <c r="L43" s="87"/>
      <c r="M43" s="91">
        <f>'[5]三菜'!L47</f>
        <v>0</v>
      </c>
      <c r="N43" s="99"/>
      <c r="O43" s="99"/>
      <c r="P43" s="99"/>
      <c r="Q43" s="92">
        <f>'[5]三菜'!N47</f>
        <v>0</v>
      </c>
      <c r="R43" s="93"/>
      <c r="S43" s="88">
        <f>'[5]三菜'!O47</f>
        <v>0</v>
      </c>
      <c r="T43" s="170"/>
      <c r="U43" s="94" t="str">
        <f>'[5]三菜'!S40</f>
        <v>850大卡</v>
      </c>
      <c r="V43" s="95"/>
      <c r="W43" s="96"/>
    </row>
  </sheetData>
  <sheetProtection/>
  <mergeCells count="11">
    <mergeCell ref="T28:T35"/>
    <mergeCell ref="A32:A33"/>
    <mergeCell ref="T36:T43"/>
    <mergeCell ref="A40:A41"/>
    <mergeCell ref="A1:W1"/>
    <mergeCell ref="T4:T11"/>
    <mergeCell ref="A8:A9"/>
    <mergeCell ref="T12:T19"/>
    <mergeCell ref="A16:A17"/>
    <mergeCell ref="T20:T27"/>
    <mergeCell ref="A24:A25"/>
  </mergeCells>
  <printOptions/>
  <pageMargins left="0.7" right="0.7" top="0.75" bottom="0.75" header="0.3" footer="0.3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user</cp:lastModifiedBy>
  <cp:lastPrinted>2018-02-08T05:59:27Z</cp:lastPrinted>
  <dcterms:created xsi:type="dcterms:W3CDTF">2005-05-16T01:42:21Z</dcterms:created>
  <dcterms:modified xsi:type="dcterms:W3CDTF">2018-02-08T06:00:26Z</dcterms:modified>
  <cp:category/>
  <cp:version/>
  <cp:contentType/>
  <cp:contentStatus/>
</cp:coreProperties>
</file>